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<sst xmlns="http://schemas.openxmlformats.org/spreadsheetml/2006/main" uniqueCount="42">
  <si/>
  <si>
    <t>Two compartment Simulator</t>
  </si>
  <si>
    <t>Drug/Patient</t>
  </si>
  <si>
    <t>kel</t>
  </si>
  <si>
    <t>hr-1</t>
  </si>
  <si>
    <t>A (dose = 1)</t>
  </si>
  <si>
    <t>mg/L</t>
  </si>
  <si>
    <t>a + b</t>
  </si>
  <si>
    <t>k12</t>
  </si>
  <si>
    <t>B (dose = 1)</t>
  </si>
  <si>
    <t>a*b</t>
  </si>
  <si>
    <t>k21</t>
  </si>
  <si>
    <t>alpha</t>
  </si>
  <si>
    <t>V1</t>
  </si>
  <si>
    <t>L</t>
  </si>
  <si>
    <t>beta</t>
  </si>
  <si>
    <t>Dose/Product</t>
  </si>
  <si>
    <t>Bolus Dose</t>
  </si>
  <si>
    <t>mg</t>
  </si>
  <si>
    <t>Fast</t>
  </si>
  <si>
    <t>Slow</t>
  </si>
  <si>
    <t>Infusion Rate</t>
  </si>
  <si>
    <t>mg/hr</t>
  </si>
  <si>
    <t>R</t>
  </si>
  <si>
    <t>Duration</t>
  </si>
  <si>
    <t>hr</t>
  </si>
  <si>
    <t>S</t>
  </si>
  <si>
    <t>Oral Dose</t>
  </si>
  <si>
    <t>A</t>
  </si>
  <si>
    <t>Bioavailability</t>
  </si>
  <si>
    <t>Fraction</t>
  </si>
  <si>
    <t>B</t>
  </si>
  <si>
    <t>ka</t>
  </si>
  <si>
    <t>C</t>
  </si>
  <si>
    <t>A+B+C</t>
  </si>
  <si>
    <t>Graph Max</t>
  </si>
  <si>
    <t>Time</t>
  </si>
  <si>
    <t>Cp Bolus</t>
  </si>
  <si>
    <t>Cp InfusionF</t>
  </si>
  <si>
    <t>Cp InfusionS</t>
  </si>
  <si>
    <t>Cp Oral</t>
  </si>
  <si>
    <t>Cp Total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</si>
</sst>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0.000"/>
    <numFmt numFmtId="60" formatCode="0.0000"/>
  </numFmts>
  <fonts count="8">
    <font>
      <sz val="9"/>
      <color indexed="8"/>
      <name val="Geneva"/>
    </font>
    <font>
      <sz val="12"/>
      <color indexed="8"/>
      <name val="Helvetica Neue"/>
    </font>
    <font>
      <sz val="10"/>
      <color indexed="8"/>
      <name val="Geneva"/>
    </font>
    <font>
      <sz val="18"/>
      <color indexed="8"/>
      <name val="Cambria"/>
    </font>
    <font>
      <sz val="12"/>
      <color indexed="8"/>
      <name val="Geneva"/>
    </font>
    <font>
      <sz val="11"/>
      <color indexed="8"/>
      <name val="Geneva"/>
    </font>
    <font>
      <sz val="18"/>
      <color indexed="8"/>
      <name val="Geneva"/>
    </font>
    <font>
      <sz val="10"/>
      <color indexed="8"/>
      <name val="Geneva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3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4" fillId="2" borderId="1" applyNumberFormat="1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/>
    </xf>
    <xf numFmtId="0" fontId="0" fillId="2" borderId="1" applyNumberFormat="1" applyFont="1" applyFill="1" applyBorder="1" applyAlignment="1" applyProtection="0">
      <alignment vertical="bottom"/>
    </xf>
    <xf numFmtId="59" fontId="0" fillId="2" borderId="1" applyNumberFormat="1" applyFont="1" applyFill="1" applyBorder="1" applyAlignment="1" applyProtection="0">
      <alignment vertical="bottom"/>
    </xf>
    <xf numFmtId="0" fontId="6" fillId="2" borderId="1" applyNumberFormat="0" applyFont="1" applyFill="1" applyBorder="1" applyAlignment="1" applyProtection="0">
      <alignment vertical="bottom"/>
    </xf>
    <xf numFmtId="0" fontId="4" fillId="2" borderId="1" applyNumberFormat="0" applyFont="1" applyFill="1" applyBorder="1" applyAlignment="1" applyProtection="0">
      <alignment horizontal="center" vertical="bottom"/>
    </xf>
    <xf numFmtId="0" fontId="6" fillId="2" borderId="1" applyNumberFormat="0" applyFont="1" applyFill="1" applyBorder="1" applyAlignment="1" applyProtection="0">
      <alignment horizontal="center" vertical="bottom"/>
    </xf>
    <xf numFmtId="60" fontId="0" fillId="2" borderId="1" applyNumberFormat="1" applyFont="1" applyFill="1" applyBorder="1" applyAlignment="1" applyProtection="0">
      <alignment vertical="bottom"/>
    </xf>
    <xf numFmtId="60" fontId="7" fillId="2" borderId="1" applyNumberFormat="1" applyFont="1" applyFill="1" applyBorder="1" applyAlignment="1" applyProtection="0">
      <alignment horizontal="center" vertical="bottom"/>
    </xf>
    <xf numFmtId="2" fontId="0" fillId="2" borderId="1" applyNumberFormat="1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c0c0c0"/>
      <rgbColor rgb="ff808080"/>
      <rgbColor rgb="ff000080"/>
      <rgbColor rgb="ffaaaaaa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roundedCorners val="0"/>
  <c:chart>
    <c:title>
      <c:tx>
        <c:rich>
          <a:bodyPr rot="0"/>
          <a:lstStyle/>
          <a:p>
            <a:pPr>
              <a:defRPr b="0" i="0" strike="noStrike" sz="1200" u="none">
                <a:solidFill>
                  <a:srgbClr val="000000"/>
                </a:solidFill>
                <a:latin typeface="Geneva"/>
              </a:defRPr>
            </a:pPr>
            <a:r>
              <a:rPr b="0" i="0" strike="noStrike" sz="1200" u="none">
                <a:solidFill>
                  <a:srgbClr val="000000"/>
                </a:solidFill>
                <a:latin typeface="Geneva"/>
              </a:rPr>
              <a:t>Concentration versus Time</a:t>
            </a:r>
          </a:p>
        </c:rich>
      </c:tx>
      <c:layout>
        <c:manualLayout>
          <c:xMode val="edge"/>
          <c:yMode val="edge"/>
          <c:x val="0.36027"/>
          <c:y val="0"/>
          <c:w val="0.279461"/>
          <c:h val="0.0869669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109684"/>
          <c:y val="0.0869669"/>
          <c:w val="0.867652"/>
          <c:h val="0.772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'Sheet1'!$F$22</c:f>
              <c:strCache>
                <c:ptCount val="1"/>
                <c:pt idx="0">
                  <c:v>Cp Total</c:v>
                </c:pt>
              </c:strCache>
            </c:strRef>
          </c:tx>
          <c:spPr>
            <a:solidFill>
              <a:srgbClr val="000080"/>
            </a:solidFill>
            <a:ln w="12700" cap="flat">
              <a:noFill/>
              <a:miter lim="400000"/>
            </a:ln>
            <a:effectLst/>
          </c:spPr>
          <c:marker>
            <c:symbol val="diamond"/>
            <c:size val="4"/>
            <c:spPr>
              <a:solidFill>
                <a:srgbClr val="000080"/>
              </a:solidFill>
              <a:ln w="12700" cap="flat">
                <a:solidFill>
                  <a:srgbClr val="000080"/>
                </a:solidFill>
                <a:prstDash val="solid"/>
                <a:round/>
              </a:ln>
              <a:effectLst/>
            </c:spPr>
          </c:marker>
          <c:dLbls>
            <c:numFmt formatCode="0.00" sourceLinked="0"/>
            <c:txPr>
              <a:bodyPr/>
              <a:lstStyle/>
              <a:p>
                <a:pPr>
                  <a:defRPr b="0" i="0" strike="noStrike" sz="1050" u="none">
                    <a:solidFill>
                      <a:srgbClr val="000000"/>
                    </a:solidFill>
                    <a:latin typeface="Genev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Ref>
              <c:f>'Sheet1'!$A$23:$A$71</c:f>
              <c:numCache>
                <c:ptCount val="49"/>
                <c:pt idx="0">
                  <c:v>0.000000</c:v>
                </c:pt>
                <c:pt idx="1">
                  <c:v>0.125000</c:v>
                </c:pt>
                <c:pt idx="2">
                  <c:v>0.250000</c:v>
                </c:pt>
                <c:pt idx="3">
                  <c:v>0.375000</c:v>
                </c:pt>
                <c:pt idx="4">
                  <c:v>0.500000</c:v>
                </c:pt>
                <c:pt idx="5">
                  <c:v>0.625000</c:v>
                </c:pt>
                <c:pt idx="6">
                  <c:v>0.750000</c:v>
                </c:pt>
                <c:pt idx="7">
                  <c:v>0.875000</c:v>
                </c:pt>
                <c:pt idx="8">
                  <c:v>1.000000</c:v>
                </c:pt>
                <c:pt idx="9">
                  <c:v>1.125000</c:v>
                </c:pt>
                <c:pt idx="10">
                  <c:v>1.250000</c:v>
                </c:pt>
                <c:pt idx="11">
                  <c:v>1.375000</c:v>
                </c:pt>
                <c:pt idx="12">
                  <c:v>1.500000</c:v>
                </c:pt>
                <c:pt idx="13">
                  <c:v>1.625000</c:v>
                </c:pt>
                <c:pt idx="14">
                  <c:v>1.750000</c:v>
                </c:pt>
                <c:pt idx="15">
                  <c:v>1.875000</c:v>
                </c:pt>
                <c:pt idx="16">
                  <c:v>2.000000</c:v>
                </c:pt>
                <c:pt idx="17">
                  <c:v>2.125000</c:v>
                </c:pt>
                <c:pt idx="18">
                  <c:v>2.250000</c:v>
                </c:pt>
                <c:pt idx="19">
                  <c:v>2.375000</c:v>
                </c:pt>
                <c:pt idx="20">
                  <c:v>2.500000</c:v>
                </c:pt>
                <c:pt idx="21">
                  <c:v>2.625000</c:v>
                </c:pt>
                <c:pt idx="22">
                  <c:v>2.750000</c:v>
                </c:pt>
                <c:pt idx="23">
                  <c:v>2.875000</c:v>
                </c:pt>
                <c:pt idx="24">
                  <c:v>3.000000</c:v>
                </c:pt>
                <c:pt idx="25">
                  <c:v>3.125000</c:v>
                </c:pt>
                <c:pt idx="26">
                  <c:v>3.250000</c:v>
                </c:pt>
                <c:pt idx="27">
                  <c:v>3.375000</c:v>
                </c:pt>
                <c:pt idx="28">
                  <c:v>3.500000</c:v>
                </c:pt>
                <c:pt idx="29">
                  <c:v>3.625000</c:v>
                </c:pt>
                <c:pt idx="30">
                  <c:v>3.750000</c:v>
                </c:pt>
                <c:pt idx="31">
                  <c:v>3.875000</c:v>
                </c:pt>
                <c:pt idx="32">
                  <c:v>4.000000</c:v>
                </c:pt>
                <c:pt idx="33">
                  <c:v>4.125000</c:v>
                </c:pt>
                <c:pt idx="34">
                  <c:v>4.250000</c:v>
                </c:pt>
                <c:pt idx="35">
                  <c:v>4.375000</c:v>
                </c:pt>
                <c:pt idx="36">
                  <c:v>4.500000</c:v>
                </c:pt>
                <c:pt idx="37">
                  <c:v>4.625000</c:v>
                </c:pt>
                <c:pt idx="38">
                  <c:v>4.750000</c:v>
                </c:pt>
                <c:pt idx="39">
                  <c:v>4.875000</c:v>
                </c:pt>
                <c:pt idx="40">
                  <c:v>5.000000</c:v>
                </c:pt>
                <c:pt idx="41">
                  <c:v>5.125000</c:v>
                </c:pt>
                <c:pt idx="42">
                  <c:v>5.250000</c:v>
                </c:pt>
                <c:pt idx="43">
                  <c:v>5.375000</c:v>
                </c:pt>
                <c:pt idx="44">
                  <c:v>5.500000</c:v>
                </c:pt>
                <c:pt idx="45">
                  <c:v>5.625000</c:v>
                </c:pt>
                <c:pt idx="46">
                  <c:v>5.750000</c:v>
                </c:pt>
                <c:pt idx="47">
                  <c:v>5.875000</c:v>
                </c:pt>
                <c:pt idx="48">
                  <c:v>6.000000</c:v>
                </c:pt>
              </c:numCache>
            </c:numRef>
          </c:xVal>
          <c:yVal>
            <c:numRef>
              <c:f>'Sheet1'!$F$23:$F$71</c:f>
              <c:numCache>
                <c:ptCount val="49"/>
                <c:pt idx="0">
                  <c:v>0.000000</c:v>
                </c:pt>
                <c:pt idx="1">
                  <c:v>0.675233</c:v>
                </c:pt>
                <c:pt idx="2">
                  <c:v>0.907961</c:v>
                </c:pt>
                <c:pt idx="3">
                  <c:v>0.953743</c:v>
                </c:pt>
                <c:pt idx="4">
                  <c:v>0.929368</c:v>
                </c:pt>
                <c:pt idx="5">
                  <c:v>0.885370</c:v>
                </c:pt>
                <c:pt idx="6">
                  <c:v>0.841624</c:v>
                </c:pt>
                <c:pt idx="7">
                  <c:v>0.804476</c:v>
                </c:pt>
                <c:pt idx="8">
                  <c:v>0.774747</c:v>
                </c:pt>
                <c:pt idx="9">
                  <c:v>0.751339</c:v>
                </c:pt>
                <c:pt idx="10">
                  <c:v>0.732739</c:v>
                </c:pt>
                <c:pt idx="11">
                  <c:v>0.717585</c:v>
                </c:pt>
                <c:pt idx="12">
                  <c:v>0.704818</c:v>
                </c:pt>
                <c:pt idx="13">
                  <c:v>0.693672</c:v>
                </c:pt>
                <c:pt idx="14">
                  <c:v>0.683616</c:v>
                </c:pt>
                <c:pt idx="15">
                  <c:v>0.674297</c:v>
                </c:pt>
                <c:pt idx="16">
                  <c:v>0.665482</c:v>
                </c:pt>
                <c:pt idx="17">
                  <c:v>0.657019</c:v>
                </c:pt>
                <c:pt idx="18">
                  <c:v>0.648812</c:v>
                </c:pt>
                <c:pt idx="19">
                  <c:v>0.640800</c:v>
                </c:pt>
                <c:pt idx="20">
                  <c:v>0.632944</c:v>
                </c:pt>
                <c:pt idx="21">
                  <c:v>0.625220</c:v>
                </c:pt>
                <c:pt idx="22">
                  <c:v>0.617611</c:v>
                </c:pt>
                <c:pt idx="23">
                  <c:v>0.610109</c:v>
                </c:pt>
                <c:pt idx="24">
                  <c:v>0.602705</c:v>
                </c:pt>
                <c:pt idx="25">
                  <c:v>0.595396</c:v>
                </c:pt>
                <c:pt idx="26">
                  <c:v>0.588179</c:v>
                </c:pt>
                <c:pt idx="27">
                  <c:v>0.581051</c:v>
                </c:pt>
                <c:pt idx="28">
                  <c:v>0.574011</c:v>
                </c:pt>
                <c:pt idx="29">
                  <c:v>0.567056</c:v>
                </c:pt>
                <c:pt idx="30">
                  <c:v>0.560187</c:v>
                </c:pt>
                <c:pt idx="31">
                  <c:v>0.553400</c:v>
                </c:pt>
                <c:pt idx="32">
                  <c:v>0.546696</c:v>
                </c:pt>
                <c:pt idx="33">
                  <c:v>0.540074</c:v>
                </c:pt>
                <c:pt idx="34">
                  <c:v>0.533531</c:v>
                </c:pt>
                <c:pt idx="35">
                  <c:v>0.527068</c:v>
                </c:pt>
                <c:pt idx="36">
                  <c:v>0.520683</c:v>
                </c:pt>
                <c:pt idx="37">
                  <c:v>0.514376</c:v>
                </c:pt>
                <c:pt idx="38">
                  <c:v>0.508145</c:v>
                </c:pt>
                <c:pt idx="39">
                  <c:v>0.501989</c:v>
                </c:pt>
                <c:pt idx="40">
                  <c:v>0.495908</c:v>
                </c:pt>
                <c:pt idx="41">
                  <c:v>0.489901</c:v>
                </c:pt>
                <c:pt idx="42">
                  <c:v>0.483967</c:v>
                </c:pt>
                <c:pt idx="43">
                  <c:v>0.478104</c:v>
                </c:pt>
                <c:pt idx="44">
                  <c:v>0.472312</c:v>
                </c:pt>
                <c:pt idx="45">
                  <c:v>0.466591</c:v>
                </c:pt>
                <c:pt idx="46">
                  <c:v>0.460939</c:v>
                </c:pt>
                <c:pt idx="47">
                  <c:v>0.455355</c:v>
                </c:pt>
                <c:pt idx="48">
                  <c:v>0.449839</c:v>
                </c:pt>
              </c:numCache>
            </c:numRef>
          </c:yVal>
          <c:smooth val="0"/>
        </c:ser>
        <c:axId val="2094734552"/>
        <c:axId val="2094734553"/>
      </c:scatterChart>
      <c:valAx>
        <c:axId val="2094734552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i="0" strike="noStrike" sz="1050" u="none">
                    <a:solidFill>
                      <a:srgbClr val="000000"/>
                    </a:solidFill>
                    <a:latin typeface="Geneva"/>
                  </a:defRPr>
                </a:pPr>
                <a:r>
                  <a:rPr b="0" i="0" strike="noStrike" sz="1050" u="none">
                    <a:solidFill>
                      <a:srgbClr val="000000"/>
                    </a:solidFill>
                    <a:latin typeface="Geneva"/>
                  </a:rPr>
                  <a:t>Time (hr)</a:t>
                </a:r>
              </a:p>
            </c:rich>
          </c:tx>
          <c:layout/>
          <c:overlay val="1"/>
        </c:title>
        <c:numFmt formatCode="General" sourceLinked="1"/>
        <c:majorTickMark val="out"/>
        <c:minorTickMark val="none"/>
        <c:tickLblPos val="nextTo"/>
        <c:spPr>
          <a:ln w="12700" cap="flat">
            <a:solidFill>
              <a:srgbClr val="808080"/>
            </a:solidFill>
            <a:prstDash val="solid"/>
            <a:round/>
          </a:ln>
        </c:spPr>
        <c:txPr>
          <a:bodyPr rot="0"/>
          <a:lstStyle/>
          <a:p>
            <a:pPr>
              <a:defRPr b="0" i="0" strike="noStrike" sz="1050" u="none">
                <a:solidFill>
                  <a:srgbClr val="000000"/>
                </a:solidFill>
                <a:latin typeface="Geneva"/>
              </a:defRPr>
            </a:pPr>
          </a:p>
        </c:txPr>
        <c:crossAx val="2094734553"/>
        <c:crosses val="autoZero"/>
        <c:crossBetween val="between"/>
        <c:majorUnit val="1.5"/>
        <c:minorUnit val="0.75"/>
      </c:val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0" i="0" strike="noStrike" sz="1050" u="none">
                    <a:solidFill>
                      <a:srgbClr val="000000"/>
                    </a:solidFill>
                    <a:latin typeface="Geneva"/>
                  </a:defRPr>
                </a:pPr>
                <a:r>
                  <a:rPr b="0" i="0" strike="noStrike" sz="1050" u="none">
                    <a:solidFill>
                      <a:srgbClr val="000000"/>
                    </a:solidFill>
                    <a:latin typeface="Geneva"/>
                  </a:rPr>
                  <a:t>Cp (mg/L)</a:t>
                </a:r>
              </a:p>
            </c:rich>
          </c:tx>
          <c:layout/>
          <c:overlay val="1"/>
        </c:title>
        <c:numFmt formatCode="General" sourceLinked="1"/>
        <c:majorTickMark val="out"/>
        <c:minorTickMark val="none"/>
        <c:tickLblPos val="nextTo"/>
        <c:spPr>
          <a:ln w="12700" cap="flat">
            <a:solidFill>
              <a:srgbClr val="808080"/>
            </a:solidFill>
            <a:prstDash val="solid"/>
            <a:round/>
          </a:ln>
        </c:spPr>
        <c:txPr>
          <a:bodyPr rot="0"/>
          <a:lstStyle/>
          <a:p>
            <a:pPr>
              <a:defRPr b="0" i="0" strike="noStrike" sz="1050" u="none">
                <a:solidFill>
                  <a:srgbClr val="000000"/>
                </a:solidFill>
                <a:latin typeface="Geneva"/>
              </a:defRPr>
            </a:pPr>
          </a:p>
        </c:txPr>
        <c:crossAx val="2094734552"/>
        <c:crosses val="autoZero"/>
        <c:crossBetween val="between"/>
        <c:majorUnit val="0.25"/>
        <c:minorUnit val="0.125"/>
      </c:valAx>
      <c:spPr>
        <a:solidFill>
          <a:srgbClr val="C0C0C0"/>
        </a:solidFill>
        <a:ln w="12700" cap="flat">
          <a:solidFill>
            <a:srgbClr val="808080"/>
          </a:solidFill>
          <a:prstDash val="solid"/>
          <a:round/>
        </a:ln>
        <a:effectLst/>
      </c:spPr>
    </c:plotArea>
    <c:plotVisOnly val="1"/>
    <c:dispBlanksAs val="gap"/>
  </c:chart>
  <c:spPr>
    <a:solidFill>
      <a:srgbClr val="FFFFFF"/>
    </a:solidFill>
    <a:ln w="12700" cap="flat">
      <a:solidFill>
        <a:srgbClr val="000000"/>
      </a:solidFill>
      <a:prstDash val="solid"/>
      <a:round/>
    </a:ln>
    <a:effectLst/>
  </c:spPr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0</xdr:col>
      <xdr:colOff>16054</xdr:colOff>
      <xdr:row>19</xdr:row>
      <xdr:rowOff>39937</xdr:rowOff>
    </xdr:from>
    <xdr:to>
      <xdr:col>8</xdr:col>
      <xdr:colOff>136345</xdr:colOff>
      <xdr:row>45</xdr:row>
      <xdr:rowOff>0</xdr:rowOff>
    </xdr:to>
    <xdr:graphicFrame>
      <xdr:nvGraphicFramePr>
        <xdr:cNvPr id="2" name="Chart 2"/>
        <xdr:cNvGraphicFramePr/>
      </xdr:nvGraphicFramePr>
      <xdr:xfrm>
        <a:off x="16054" y="3455815"/>
        <a:ext cx="7054492" cy="425266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T71"/>
  <sheetViews>
    <sheetView workbookViewId="0" showGridLines="0" defaultGridColor="1"/>
  </sheetViews>
  <sheetFormatPr defaultColWidth="10.8333" defaultRowHeight="13" customHeight="1" outlineLevelRow="0" outlineLevelCol="0"/>
  <cols>
    <col min="1" max="1" width="10.8516" style="1" customWidth="1"/>
    <col min="2" max="2" width="10.8516" style="1" customWidth="1"/>
    <col min="3" max="3" width="12" style="1" customWidth="1"/>
    <col min="4" max="4" width="12.8516" style="1" customWidth="1"/>
    <col min="5" max="5" width="10.8516" style="1" customWidth="1"/>
    <col min="6" max="6" width="12" style="1" customWidth="1"/>
    <col min="7" max="7" width="10.8516" style="1" customWidth="1"/>
    <col min="8" max="8" width="10.8516" style="1" customWidth="1"/>
    <col min="9" max="9" width="10.8516" style="1" customWidth="1"/>
    <col min="10" max="10" width="10.8516" style="1" customWidth="1"/>
    <col min="11" max="11" width="10.8516" style="1" customWidth="1"/>
    <col min="12" max="12" width="10.8516" style="1" customWidth="1"/>
    <col min="13" max="13" width="10.8516" style="1" customWidth="1"/>
    <col min="14" max="14" width="12.8516" style="1" customWidth="1"/>
    <col min="15" max="15" width="12.8516" style="1" customWidth="1"/>
    <col min="16" max="16" width="12.8516" style="1" customWidth="1"/>
    <col min="17" max="17" width="12.8516" style="1" customWidth="1"/>
    <col min="18" max="18" width="10.8516" style="1" customWidth="1"/>
    <col min="19" max="19" width="10.8516" style="1" customWidth="1"/>
    <col min="20" max="20" width="10.8516" style="1" customWidth="1"/>
    <col min="21" max="256" width="10.8516" style="1" customWidth="1"/>
  </cols>
  <sheetData>
    <row r="1" ht="17.95" customHeight="1">
      <c r="A1" t="s" s="2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13" customHeight="1">
      <c r="A2" t="s" s="4">
        <v>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3" customHeight="1">
      <c r="A3" t="s" s="4">
        <v>3</v>
      </c>
      <c r="B3" s="5">
        <v>0.2</v>
      </c>
      <c r="C3" t="s" s="4">
        <v>4</v>
      </c>
      <c r="D3" t="s" s="4">
        <v>5</v>
      </c>
      <c r="E3" s="6">
        <f>(E5-B5)/(B6*(E5-E6))</f>
        <v>0.03499792056479641</v>
      </c>
      <c r="F3" t="s" s="4">
        <v>6</v>
      </c>
      <c r="G3" t="s" s="4">
        <v>7</v>
      </c>
      <c r="H3" s="5">
        <f>B3+B4+B5</f>
        <v>4.2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13" customHeight="1">
      <c r="A4" t="s" s="4">
        <v>8</v>
      </c>
      <c r="B4" s="5">
        <v>2</v>
      </c>
      <c r="C4" t="s" s="4">
        <v>4</v>
      </c>
      <c r="D4" t="s" s="4">
        <v>9</v>
      </c>
      <c r="E4" s="6">
        <f>(B5-E6)/(B6*(E5-E6))</f>
        <v>0.03166874610187026</v>
      </c>
      <c r="F4" t="s" s="4">
        <v>6</v>
      </c>
      <c r="G4" t="s" s="4">
        <v>10</v>
      </c>
      <c r="H4" s="5">
        <f>B3*B5</f>
        <v>0.4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ht="13" customHeight="1">
      <c r="A5" t="s" s="4">
        <v>11</v>
      </c>
      <c r="B5" s="5">
        <v>2</v>
      </c>
      <c r="C5" t="s" s="4">
        <v>4</v>
      </c>
      <c r="D5" t="s" s="4">
        <v>12</v>
      </c>
      <c r="E5" s="6">
        <f>(H3+SQRT(H3*H3-4*H4))/2</f>
        <v>4.102498439450079</v>
      </c>
      <c r="F5" t="s" s="4">
        <v>4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ht="25" customHeight="1">
      <c r="A6" t="s" s="4">
        <v>13</v>
      </c>
      <c r="B6" s="5">
        <v>15</v>
      </c>
      <c r="C6" t="s" s="4">
        <v>14</v>
      </c>
      <c r="D6" t="s" s="4">
        <v>15</v>
      </c>
      <c r="E6" s="6">
        <f>(H3-SQRT(H3*H3-4*H4))/2</f>
        <v>0.09750156054992143</v>
      </c>
      <c r="F6" t="s" s="4">
        <v>4</v>
      </c>
      <c r="G6" s="3"/>
      <c r="H6" s="3"/>
      <c r="I6" s="3"/>
      <c r="J6" s="3"/>
      <c r="K6" s="3"/>
      <c r="L6" s="3"/>
      <c r="M6" s="3"/>
      <c r="N6" s="7"/>
      <c r="O6" s="3"/>
      <c r="P6" s="3"/>
      <c r="Q6" s="3"/>
      <c r="R6" s="3"/>
      <c r="S6" s="3"/>
      <c r="T6" s="3"/>
    </row>
    <row r="7" ht="13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ht="16" customHeight="1">
      <c r="A8" t="s" s="4">
        <v>16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8"/>
      <c r="N8" s="8"/>
      <c r="O8" s="8"/>
      <c r="P8" s="8"/>
      <c r="Q8" s="8"/>
      <c r="R8" s="8"/>
      <c r="S8" s="3"/>
      <c r="T8" s="3"/>
    </row>
    <row r="9" ht="13" customHeight="1">
      <c r="A9" t="s" s="4">
        <v>17</v>
      </c>
      <c r="B9" s="5">
        <v>0</v>
      </c>
      <c r="C9" t="s" s="4">
        <v>18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ht="11.7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9"/>
      <c r="N10" s="9"/>
      <c r="O10" s="9"/>
      <c r="P10" s="9"/>
      <c r="Q10" s="9"/>
      <c r="R10" s="9"/>
      <c r="S10" s="3"/>
      <c r="T10" s="3"/>
    </row>
    <row r="11" ht="16" customHeight="1">
      <c r="A11" s="3"/>
      <c r="B11" t="s" s="4">
        <v>19</v>
      </c>
      <c r="C11" s="3"/>
      <c r="D11" t="s" s="4">
        <v>20</v>
      </c>
      <c r="E11" s="3"/>
      <c r="F11" s="3"/>
      <c r="G11" s="3"/>
      <c r="H11" s="3"/>
      <c r="I11" s="3"/>
      <c r="J11" s="3"/>
      <c r="K11" s="3"/>
      <c r="L11" s="8"/>
      <c r="M11" s="8"/>
      <c r="N11" s="8"/>
      <c r="O11" s="8"/>
      <c r="P11" s="8"/>
      <c r="Q11" s="8"/>
      <c r="R11" s="8"/>
      <c r="S11" s="8"/>
      <c r="T11" s="3"/>
    </row>
    <row r="12" ht="13" customHeight="1">
      <c r="A12" t="s" s="4">
        <v>21</v>
      </c>
      <c r="B12" s="5">
        <v>0</v>
      </c>
      <c r="C12" t="s" s="4">
        <v>22</v>
      </c>
      <c r="D12" s="5">
        <v>0</v>
      </c>
      <c r="E12" t="s" s="4">
        <v>22</v>
      </c>
      <c r="F12" t="s" s="4">
        <v>23</v>
      </c>
      <c r="G12" s="10">
        <f>((B12*(E5-B5))/(B6*(E5-E6)))*((1-EXP(-E5*B13))/E5)</f>
        <v>0</v>
      </c>
      <c r="H12" t="s" s="4">
        <v>6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ht="13" customHeight="1">
      <c r="A13" t="s" s="4">
        <v>24</v>
      </c>
      <c r="B13" s="5">
        <v>0.25</v>
      </c>
      <c r="C13" t="s" s="4">
        <v>25</v>
      </c>
      <c r="D13" s="3"/>
      <c r="E13" s="3"/>
      <c r="F13" t="s" s="4">
        <v>26</v>
      </c>
      <c r="G13" s="10">
        <f>((B12*(B5-E6))/(B6*(E5-E6)))*((1-EXP(-E6*B13))/E6)</f>
        <v>0</v>
      </c>
      <c r="H13" t="s" s="4">
        <v>6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ht="13.2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9"/>
      <c r="M14" s="9"/>
      <c r="N14" s="9"/>
      <c r="O14" s="9"/>
      <c r="P14" s="9"/>
      <c r="Q14" s="9"/>
      <c r="R14" s="11"/>
      <c r="S14" s="3"/>
      <c r="T14" s="3"/>
    </row>
    <row r="15" ht="13" customHeight="1">
      <c r="A15" t="s" s="4">
        <v>27</v>
      </c>
      <c r="B15" s="5">
        <v>250</v>
      </c>
      <c r="C15" t="s" s="4">
        <v>18</v>
      </c>
      <c r="D15" s="3"/>
      <c r="E15" s="3"/>
      <c r="F15" t="s" s="4">
        <v>28</v>
      </c>
      <c r="G15" s="6">
        <f>(B17*B16*B15*(B5-E5))/(B6*(B17-E5)*(E6-E5))</f>
        <v>4.874353720253189</v>
      </c>
      <c r="H15" t="s" s="4">
        <v>6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ht="13" customHeight="1">
      <c r="A16" t="s" s="4">
        <v>29</v>
      </c>
      <c r="B16" s="5">
        <v>0.1</v>
      </c>
      <c r="C16" t="s" s="4">
        <v>30</v>
      </c>
      <c r="D16" s="3"/>
      <c r="E16" s="3"/>
      <c r="F16" t="s" s="4">
        <v>31</v>
      </c>
      <c r="G16" s="6">
        <f>(B17*B16*B15*(B5-E6))/(B6*(B17-E6)*(E5-E6))</f>
        <v>0.8074644615649944</v>
      </c>
      <c r="H16" t="s" s="4">
        <v>6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ht="13" customHeight="1">
      <c r="A17" t="s" s="4">
        <v>32</v>
      </c>
      <c r="B17" s="5">
        <v>5</v>
      </c>
      <c r="C17" t="s" s="4">
        <v>4</v>
      </c>
      <c r="D17" s="3"/>
      <c r="E17" s="3"/>
      <c r="F17" t="s" s="4">
        <v>33</v>
      </c>
      <c r="G17" s="5">
        <f>(B17*B16*B15*(B5-B17))/(B6*(E5-B17)*(E6-B17))</f>
        <v>-5.681818181818183</v>
      </c>
      <c r="H17" t="s" s="4">
        <v>6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ht="13" customHeight="1">
      <c r="A18" s="3"/>
      <c r="B18" s="3"/>
      <c r="C18" s="3"/>
      <c r="D18" s="3"/>
      <c r="E18" s="3"/>
      <c r="F18" t="s" s="4">
        <v>34</v>
      </c>
      <c r="G18" s="5">
        <f>G15+G16+G17</f>
        <v>0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ht="13" customHeight="1">
      <c r="A19" t="s" s="4">
        <v>35</v>
      </c>
      <c r="B19" s="5">
        <v>6</v>
      </c>
      <c r="C19" t="s" s="4">
        <v>25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ht="13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ht="13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ht="13" customHeight="1">
      <c r="A22" t="s" s="4">
        <v>36</v>
      </c>
      <c r="B22" t="s" s="4">
        <v>37</v>
      </c>
      <c r="C22" t="s" s="4">
        <v>38</v>
      </c>
      <c r="D22" t="s" s="4">
        <v>39</v>
      </c>
      <c r="E22" t="s" s="4">
        <v>40</v>
      </c>
      <c r="F22" t="s" s="4">
        <v>41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ht="13" customHeight="1">
      <c r="A23" s="12">
        <v>0</v>
      </c>
      <c r="B23" s="12">
        <f>$B$9*($E$3*EXP(-$E$5*A23)+$E$4*EXP(-$E$6*A23))</f>
        <v>0</v>
      </c>
      <c r="C23" s="12">
        <f>IF(A23&gt;=$B$13,$G$12*EXP(-$E$5*(A23-$B$13))+$G$13*EXP(-$E$6*(A23-$B$13)),($B$12/($B$6*$B$3))*(1+(($E$6-$B$3)/($E$5-$E$6))*EXP(-$E$5*A23)+(($B$3-$E$5)/($E$5-$E$6))*EXP(-$E$6*A23)))</f>
        <v>0</v>
      </c>
      <c r="D23" s="12">
        <f>($D$12/($B$6*$B$3))*(1+(($E$6-$B$3)/($E$5-$E$6))*EXP(-$E$5*A23)+(($B$3-$E$5)/($E$5-$E$6))*EXP(-$E$6*A23))</f>
        <v>0</v>
      </c>
      <c r="E23" s="12">
        <f>$G$15*EXP(-$E$5*A23)+$G$16*EXP(-$E$6*A23)+$G$17*EXP(-$B$17*A23)</f>
        <v>0</v>
      </c>
      <c r="F23" s="12">
        <f>MAX($E$20,B23+C23+D23+E23)</f>
        <v>0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ht="13" customHeight="1">
      <c r="A24" s="12">
        <f>A23+$B$19/48</f>
        <v>0.125</v>
      </c>
      <c r="B24" s="12">
        <f>$B$9*($E$3*EXP(-$E$5*A24)+$E$4*EXP(-$E$6*A24))</f>
        <v>0</v>
      </c>
      <c r="C24" s="12">
        <f>IF(A24&gt;=$B$13,$G$12*EXP(-$E$5*(A24-$B$13))+$G$13*EXP(-$E$6*(A24-$B$13)),($B$12/($B$6*$B$3))*(1+(($E$6-$B$3)/($E$5-$E$6))*EXP(-$E$5*A24)+(($B$3-$E$5)/($E$5-$E$6))*EXP(-$E$6*A24)))</f>
        <v>0</v>
      </c>
      <c r="D24" s="12">
        <f>($D$12/($B$6*$B$3))*(1+(($E$6-$B$3)/($E$5-$E$6))*EXP(-$E$5*A24)+(($B$3-$E$5)/($E$5-$E$6))*EXP(-$E$6*A24))</f>
        <v>0</v>
      </c>
      <c r="E24" s="12">
        <f>$G$15*EXP(-$E$5*A24)+$G$16*EXP(-$E$6*A24)+$G$17*EXP(-$B$17*A24)</f>
        <v>0.6752326696735627</v>
      </c>
      <c r="F24" s="12">
        <f>MAX($E$20,B24+C24+D24+E24)</f>
        <v>0.6752326696735627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ht="13" customHeight="1">
      <c r="A25" s="12">
        <f>A24+$B$19/48</f>
        <v>0.25</v>
      </c>
      <c r="B25" s="12">
        <f>$B$9*($E$3*EXP(-$E$5*A25)+$E$4*EXP(-$E$6*A25))</f>
        <v>0</v>
      </c>
      <c r="C25" s="12">
        <f>IF(A25&gt;=$B$13,$G$12*EXP(-$E$5*(A25-$B$13))+$G$13*EXP(-$E$6*(A25-$B$13)),($B$12/($B$6*$B$3))*(1+(($E$6-$B$3)/($E$5-$E$6))*EXP(-$E$5*A25)+(($B$3-$E$5)/($E$5-$E$6))*EXP(-$E$6*A25)))</f>
        <v>0</v>
      </c>
      <c r="D25" s="12">
        <f>($D$12/($B$6*$B$3))*(1+(($E$6-$B$3)/($E$5-$E$6))*EXP(-$E$5*A25)+(($B$3-$E$5)/($E$5-$E$6))*EXP(-$E$6*A25))</f>
        <v>0</v>
      </c>
      <c r="E25" s="12">
        <f>$G$15*EXP(-$E$5*A25)+$G$16*EXP(-$E$6*A25)+$G$17*EXP(-$B$17*A25)</f>
        <v>0.9079608267727177</v>
      </c>
      <c r="F25" s="12">
        <f>MAX($E$20,B25+C25+D25+E25)</f>
        <v>0.9079608267727177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ht="13" customHeight="1">
      <c r="A26" s="12">
        <f>A25+$B$19/48</f>
        <v>0.375</v>
      </c>
      <c r="B26" s="12">
        <f>$B$9*($E$3*EXP(-$E$5*A26)+$E$4*EXP(-$E$6*A26))</f>
        <v>0</v>
      </c>
      <c r="C26" s="12">
        <f>IF(A26&gt;=$B$13,$G$12*EXP(-$E$5*(A26-$B$13))+$G$13*EXP(-$E$6*(A26-$B$13)),($B$12/($B$6*$B$3))*(1+(($E$6-$B$3)/($E$5-$E$6))*EXP(-$E$5*A26)+(($B$3-$E$5)/($E$5-$E$6))*EXP(-$E$6*A26)))</f>
        <v>0</v>
      </c>
      <c r="D26" s="12">
        <f>($D$12/($B$6*$B$3))*(1+(($E$6-$B$3)/($E$5-$E$6))*EXP(-$E$5*A26)+(($B$3-$E$5)/($E$5-$E$6))*EXP(-$E$6*A26))</f>
        <v>0</v>
      </c>
      <c r="E26" s="12">
        <f>$G$15*EXP(-$E$5*A26)+$G$16*EXP(-$E$6*A26)+$G$17*EXP(-$B$17*A26)</f>
        <v>0.953743218094906</v>
      </c>
      <c r="F26" s="12">
        <f>MAX($E$20,B26+C26+D26+E26)</f>
        <v>0.953743218094906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ht="13" customHeight="1">
      <c r="A27" s="12">
        <f>A26+$B$19/48</f>
        <v>0.5</v>
      </c>
      <c r="B27" s="12">
        <f>$B$9*($E$3*EXP(-$E$5*A27)+$E$4*EXP(-$E$6*A27))</f>
        <v>0</v>
      </c>
      <c r="C27" s="12">
        <f>IF(A27&gt;=$B$13,$G$12*EXP(-$E$5*(A27-$B$13))+$G$13*EXP(-$E$6*(A27-$B$13)),($B$12/($B$6*$B$3))*(1+(($E$6-$B$3)/($E$5-$E$6))*EXP(-$E$5*A27)+(($B$3-$E$5)/($E$5-$E$6))*EXP(-$E$6*A27)))</f>
        <v>0</v>
      </c>
      <c r="D27" s="12">
        <f>($D$12/($B$6*$B$3))*(1+(($E$6-$B$3)/($E$5-$E$6))*EXP(-$E$5*A27)+(($B$3-$E$5)/($E$5-$E$6))*EXP(-$E$6*A27))</f>
        <v>0</v>
      </c>
      <c r="E27" s="12">
        <f>$G$15*EXP(-$E$5*A27)+$G$16*EXP(-$E$6*A27)+$G$17*EXP(-$B$17*A27)</f>
        <v>0.9293680835867171</v>
      </c>
      <c r="F27" s="12">
        <f>MAX($E$20,B27+C27+D27+E27)</f>
        <v>0.9293680835867171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ht="13" customHeight="1">
      <c r="A28" s="12">
        <f>A27+$B$19/48</f>
        <v>0.625</v>
      </c>
      <c r="B28" s="12">
        <f>$B$9*($E$3*EXP(-$E$5*A28)+$E$4*EXP(-$E$6*A28))</f>
        <v>0</v>
      </c>
      <c r="C28" s="12">
        <f>IF(A28&gt;=$B$13,$G$12*EXP(-$E$5*(A28-$B$13))+$G$13*EXP(-$E$6*(A28-$B$13)),($B$12/($B$6*$B$3))*(1+(($E$6-$B$3)/($E$5-$E$6))*EXP(-$E$5*A28)+(($B$3-$E$5)/($E$5-$E$6))*EXP(-$E$6*A28)))</f>
        <v>0</v>
      </c>
      <c r="D28" s="12">
        <f>($D$12/($B$6*$B$3))*(1+(($E$6-$B$3)/($E$5-$E$6))*EXP(-$E$5*A28)+(($B$3-$E$5)/($E$5-$E$6))*EXP(-$E$6*A28))</f>
        <v>0</v>
      </c>
      <c r="E28" s="12">
        <f>$G$15*EXP(-$E$5*A28)+$G$16*EXP(-$E$6*A28)+$G$17*EXP(-$B$17*A28)</f>
        <v>0.8853697301475579</v>
      </c>
      <c r="F28" s="12">
        <f>MAX($E$20,B28+C28+D28+E28)</f>
        <v>0.8853697301475579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ht="13" customHeight="1">
      <c r="A29" s="12">
        <f>A28+$B$19/48</f>
        <v>0.75</v>
      </c>
      <c r="B29" s="12">
        <f>$B$9*($E$3*EXP(-$E$5*A29)+$E$4*EXP(-$E$6*A29))</f>
        <v>0</v>
      </c>
      <c r="C29" s="12">
        <f>IF(A29&gt;=$B$13,$G$12*EXP(-$E$5*(A29-$B$13))+$G$13*EXP(-$E$6*(A29-$B$13)),($B$12/($B$6*$B$3))*(1+(($E$6-$B$3)/($E$5-$E$6))*EXP(-$E$5*A29)+(($B$3-$E$5)/($E$5-$E$6))*EXP(-$E$6*A29)))</f>
        <v>0</v>
      </c>
      <c r="D29" s="12">
        <f>($D$12/($B$6*$B$3))*(1+(($E$6-$B$3)/($E$5-$E$6))*EXP(-$E$5*A29)+(($B$3-$E$5)/($E$5-$E$6))*EXP(-$E$6*A29))</f>
        <v>0</v>
      </c>
      <c r="E29" s="12">
        <f>$G$15*EXP(-$E$5*A29)+$G$16*EXP(-$E$6*A29)+$G$17*EXP(-$B$17*A29)</f>
        <v>0.8416244770447583</v>
      </c>
      <c r="F29" s="12">
        <f>MAX($E$20,B29+C29+D29+E29)</f>
        <v>0.8416244770447583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ht="13" customHeight="1">
      <c r="A30" s="12">
        <f>A29+$B$19/48</f>
        <v>0.875</v>
      </c>
      <c r="B30" s="12">
        <f>$B$9*($E$3*EXP(-$E$5*A30)+$E$4*EXP(-$E$6*A30))</f>
        <v>0</v>
      </c>
      <c r="C30" s="12">
        <f>IF(A30&gt;=$B$13,$G$12*EXP(-$E$5*(A30-$B$13))+$G$13*EXP(-$E$6*(A30-$B$13)),($B$12/($B$6*$B$3))*(1+(($E$6-$B$3)/($E$5-$E$6))*EXP(-$E$5*A30)+(($B$3-$E$5)/($E$5-$E$6))*EXP(-$E$6*A30)))</f>
        <v>0</v>
      </c>
      <c r="D30" s="12">
        <f>($D$12/($B$6*$B$3))*(1+(($E$6-$B$3)/($E$5-$E$6))*EXP(-$E$5*A30)+(($B$3-$E$5)/($E$5-$E$6))*EXP(-$E$6*A30))</f>
        <v>0</v>
      </c>
      <c r="E30" s="12">
        <f>$G$15*EXP(-$E$5*A30)+$G$16*EXP(-$E$6*A30)+$G$17*EXP(-$B$17*A30)</f>
        <v>0.8044759985055208</v>
      </c>
      <c r="F30" s="12">
        <f>MAX($E$20,B30+C30+D30+E30)</f>
        <v>0.8044759985055208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ht="13" customHeight="1">
      <c r="A31" s="12">
        <f>A30+$B$19/48</f>
        <v>1</v>
      </c>
      <c r="B31" s="12">
        <f>$B$9*($E$3*EXP(-$E$5*A31)+$E$4*EXP(-$E$6*A31))</f>
        <v>0</v>
      </c>
      <c r="C31" s="12">
        <f>IF(A31&gt;=$B$13,$G$12*EXP(-$E$5*(A31-$B$13))+$G$13*EXP(-$E$6*(A31-$B$13)),($B$12/($B$6*$B$3))*(1+(($E$6-$B$3)/($E$5-$E$6))*EXP(-$E$5*A31)+(($B$3-$E$5)/($E$5-$E$6))*EXP(-$E$6*A31)))</f>
        <v>0</v>
      </c>
      <c r="D31" s="12">
        <f>($D$12/($B$6*$B$3))*(1+(($E$6-$B$3)/($E$5-$E$6))*EXP(-$E$5*A31)+(($B$3-$E$5)/($E$5-$E$6))*EXP(-$E$6*A31))</f>
        <v>0</v>
      </c>
      <c r="E31" s="12">
        <f>$G$15*EXP(-$E$5*A31)+$G$16*EXP(-$E$6*A31)+$G$17*EXP(-$B$17*A31)</f>
        <v>0.7747474782857569</v>
      </c>
      <c r="F31" s="12">
        <f>MAX($E$20,B31+C31+D31+E31)</f>
        <v>0.7747474782857569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ht="13" customHeight="1">
      <c r="A32" s="12">
        <f>A31+$B$19/48</f>
        <v>1.125</v>
      </c>
      <c r="B32" s="12">
        <f>$B$9*($E$3*EXP(-$E$5*A32)+$E$4*EXP(-$E$6*A32))</f>
        <v>0</v>
      </c>
      <c r="C32" s="12">
        <f>IF(A32&gt;=$B$13,$G$12*EXP(-$E$5*(A32-$B$13))+$G$13*EXP(-$E$6*(A32-$B$13)),($B$12/($B$6*$B$3))*(1+(($E$6-$B$3)/($E$5-$E$6))*EXP(-$E$5*A32)+(($B$3-$E$5)/($E$5-$E$6))*EXP(-$E$6*A32)))</f>
        <v>0</v>
      </c>
      <c r="D32" s="12">
        <f>($D$12/($B$6*$B$3))*(1+(($E$6-$B$3)/($E$5-$E$6))*EXP(-$E$5*A32)+(($B$3-$E$5)/($E$5-$E$6))*EXP(-$E$6*A32))</f>
        <v>0</v>
      </c>
      <c r="E32" s="12">
        <f>$G$15*EXP(-$E$5*A32)+$G$16*EXP(-$E$6*A32)+$G$17*EXP(-$B$17*A32)</f>
        <v>0.7513389531373909</v>
      </c>
      <c r="F32" s="12">
        <f>MAX($E$20,B32+C32+D32+E32)</f>
        <v>0.7513389531373909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ht="13" customHeight="1">
      <c r="A33" s="12">
        <f>A32+$B$19/48</f>
        <v>1.25</v>
      </c>
      <c r="B33" s="12">
        <f>$B$9*($E$3*EXP(-$E$5*A33)+$E$4*EXP(-$E$6*A33))</f>
        <v>0</v>
      </c>
      <c r="C33" s="12">
        <f>IF(A33&gt;=$B$13,$G$12*EXP(-$E$5*(A33-$B$13))+$G$13*EXP(-$E$6*(A33-$B$13)),($B$12/($B$6*$B$3))*(1+(($E$6-$B$3)/($E$5-$E$6))*EXP(-$E$5*A33)+(($B$3-$E$5)/($E$5-$E$6))*EXP(-$E$6*A33)))</f>
        <v>0</v>
      </c>
      <c r="D33" s="12">
        <f>($D$12/($B$6*$B$3))*(1+(($E$6-$B$3)/($E$5-$E$6))*EXP(-$E$5*A33)+(($B$3-$E$5)/($E$5-$E$6))*EXP(-$E$6*A33))</f>
        <v>0</v>
      </c>
      <c r="E33" s="12">
        <f>$G$15*EXP(-$E$5*A33)+$G$16*EXP(-$E$6*A33)+$G$17*EXP(-$B$17*A33)</f>
        <v>0.7327389028387727</v>
      </c>
      <c r="F33" s="12">
        <f>MAX($E$20,B33+C33+D33+E33)</f>
        <v>0.7327389028387727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ht="13" customHeight="1">
      <c r="A34" s="12">
        <f>A33+$B$19/48</f>
        <v>1.375</v>
      </c>
      <c r="B34" s="12">
        <f>$B$9*($E$3*EXP(-$E$5*A34)+$E$4*EXP(-$E$6*A34))</f>
        <v>0</v>
      </c>
      <c r="C34" s="12">
        <f>IF(A34&gt;=$B$13,$G$12*EXP(-$E$5*(A34-$B$13))+$G$13*EXP(-$E$6*(A34-$B$13)),($B$12/($B$6*$B$3))*(1+(($E$6-$B$3)/($E$5-$E$6))*EXP(-$E$5*A34)+(($B$3-$E$5)/($E$5-$E$6))*EXP(-$E$6*A34)))</f>
        <v>0</v>
      </c>
      <c r="D34" s="12">
        <f>($D$12/($B$6*$B$3))*(1+(($E$6-$B$3)/($E$5-$E$6))*EXP(-$E$5*A34)+(($B$3-$E$5)/($E$5-$E$6))*EXP(-$E$6*A34))</f>
        <v>0</v>
      </c>
      <c r="E34" s="12">
        <f>$G$15*EXP(-$E$5*A34)+$G$16*EXP(-$E$6*A34)+$G$17*EXP(-$B$17*A34)</f>
        <v>0.7175854814120832</v>
      </c>
      <c r="F34" s="12">
        <f>MAX($E$20,B34+C34+D34+E34)</f>
        <v>0.7175854814120832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ht="13" customHeight="1">
      <c r="A35" s="12">
        <f>A34+$B$19/48</f>
        <v>1.5</v>
      </c>
      <c r="B35" s="12">
        <f>$B$9*($E$3*EXP(-$E$5*A35)+$E$4*EXP(-$E$6*A35))</f>
        <v>0</v>
      </c>
      <c r="C35" s="12">
        <f>IF(A35&gt;=$B$13,$G$12*EXP(-$E$5*(A35-$B$13))+$G$13*EXP(-$E$6*(A35-$B$13)),($B$12/($B$6*$B$3))*(1+(($E$6-$B$3)/($E$5-$E$6))*EXP(-$E$5*A35)+(($B$3-$E$5)/($E$5-$E$6))*EXP(-$E$6*A35)))</f>
        <v>0</v>
      </c>
      <c r="D35" s="12">
        <f>($D$12/($B$6*$B$3))*(1+(($E$6-$B$3)/($E$5-$E$6))*EXP(-$E$5*A35)+(($B$3-$E$5)/($E$5-$E$6))*EXP(-$E$6*A35))</f>
        <v>0</v>
      </c>
      <c r="E35" s="12">
        <f>$G$15*EXP(-$E$5*A35)+$G$16*EXP(-$E$6*A35)+$G$17*EXP(-$B$17*A35)</f>
        <v>0.7048184989021162</v>
      </c>
      <c r="F35" s="12">
        <f>MAX($E$20,B35+C35+D35+E35)</f>
        <v>0.7048184989021162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ht="13" customHeight="1">
      <c r="A36" s="12">
        <f>A35+$B$19/48</f>
        <v>1.625</v>
      </c>
      <c r="B36" s="12">
        <f>$B$9*($E$3*EXP(-$E$5*A36)+$E$4*EXP(-$E$6*A36))</f>
        <v>0</v>
      </c>
      <c r="C36" s="12">
        <f>IF(A36&gt;=$B$13,$G$12*EXP(-$E$5*(A36-$B$13))+$G$13*EXP(-$E$6*(A36-$B$13)),($B$12/($B$6*$B$3))*(1+(($E$6-$B$3)/($E$5-$E$6))*EXP(-$E$5*A36)+(($B$3-$E$5)/($E$5-$E$6))*EXP(-$E$6*A36)))</f>
        <v>0</v>
      </c>
      <c r="D36" s="12">
        <f>($D$12/($B$6*$B$3))*(1+(($E$6-$B$3)/($E$5-$E$6))*EXP(-$E$5*A36)+(($B$3-$E$5)/($E$5-$E$6))*EXP(-$E$6*A36))</f>
        <v>0</v>
      </c>
      <c r="E36" s="12">
        <f>$G$15*EXP(-$E$5*A36)+$G$16*EXP(-$E$6*A36)+$G$17*EXP(-$B$17*A36)</f>
        <v>0.6936718938858442</v>
      </c>
      <c r="F36" s="12">
        <f>MAX($E$20,B36+C36+D36+E36)</f>
        <v>0.6936718938858442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ht="13" customHeight="1">
      <c r="A37" s="12">
        <f>A36+$B$19/48</f>
        <v>1.75</v>
      </c>
      <c r="B37" s="12">
        <f>$B$9*($E$3*EXP(-$E$5*A37)+$E$4*EXP(-$E$6*A37))</f>
        <v>0</v>
      </c>
      <c r="C37" s="12">
        <f>IF(A37&gt;=$B$13,$G$12*EXP(-$E$5*(A37-$B$13))+$G$13*EXP(-$E$6*(A37-$B$13)),($B$12/($B$6*$B$3))*(1+(($E$6-$B$3)/($E$5-$E$6))*EXP(-$E$5*A37)+(($B$3-$E$5)/($E$5-$E$6))*EXP(-$E$6*A37)))</f>
        <v>0</v>
      </c>
      <c r="D37" s="12">
        <f>($D$12/($B$6*$B$3))*(1+(($E$6-$B$3)/($E$5-$E$6))*EXP(-$E$5*A37)+(($B$3-$E$5)/($E$5-$E$6))*EXP(-$E$6*A37))</f>
        <v>0</v>
      </c>
      <c r="E37" s="12">
        <f>$G$15*EXP(-$E$5*A37)+$G$16*EXP(-$E$6*A37)+$G$17*EXP(-$B$17*A37)</f>
        <v>0.6836164836159571</v>
      </c>
      <c r="F37" s="12">
        <f>MAX($E$20,B37+C37+D37+E37)</f>
        <v>0.6836164836159571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ht="13" customHeight="1">
      <c r="A38" s="12">
        <f>A37+$B$19/48</f>
        <v>1.875</v>
      </c>
      <c r="B38" s="12">
        <f>$B$9*($E$3*EXP(-$E$5*A38)+$E$4*EXP(-$E$6*A38))</f>
        <v>0</v>
      </c>
      <c r="C38" s="12">
        <f>IF(A38&gt;=$B$13,$G$12*EXP(-$E$5*(A38-$B$13))+$G$13*EXP(-$E$6*(A38-$B$13)),($B$12/($B$6*$B$3))*(1+(($E$6-$B$3)/($E$5-$E$6))*EXP(-$E$5*A38)+(($B$3-$E$5)/($E$5-$E$6))*EXP(-$E$6*A38)))</f>
        <v>0</v>
      </c>
      <c r="D38" s="12">
        <f>($D$12/($B$6*$B$3))*(1+(($E$6-$B$3)/($E$5-$E$6))*EXP(-$E$5*A38)+(($B$3-$E$5)/($E$5-$E$6))*EXP(-$E$6*A38))</f>
        <v>0</v>
      </c>
      <c r="E38" s="12">
        <f>$G$15*EXP(-$E$5*A38)+$G$16*EXP(-$E$6*A38)+$G$17*EXP(-$B$17*A38)</f>
        <v>0.6742974513150987</v>
      </c>
      <c r="F38" s="12">
        <f>MAX($E$20,B38+C38+D38+E38)</f>
        <v>0.6742974513150987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ht="13" customHeight="1">
      <c r="A39" s="12">
        <f>A38+$B$19/48</f>
        <v>2</v>
      </c>
      <c r="B39" s="12">
        <f>$B$9*($E$3*EXP(-$E$5*A39)+$E$4*EXP(-$E$6*A39))</f>
        <v>0</v>
      </c>
      <c r="C39" s="12">
        <f>IF(A39&gt;=$B$13,$G$12*EXP(-$E$5*(A39-$B$13))+$G$13*EXP(-$E$6*(A39-$B$13)),($B$12/($B$6*$B$3))*(1+(($E$6-$B$3)/($E$5-$E$6))*EXP(-$E$5*A39)+(($B$3-$E$5)/($E$5-$E$6))*EXP(-$E$6*A39)))</f>
        <v>0</v>
      </c>
      <c r="D39" s="12">
        <f>($D$12/($B$6*$B$3))*(1+(($E$6-$B$3)/($E$5-$E$6))*EXP(-$E$5*A39)+(($B$3-$E$5)/($E$5-$E$6))*EXP(-$E$6*A39))</f>
        <v>0</v>
      </c>
      <c r="E39" s="12">
        <f>$G$15*EXP(-$E$5*A39)+$G$16*EXP(-$E$6*A39)+$G$17*EXP(-$B$17*A39)</f>
        <v>0.6654818020134444</v>
      </c>
      <c r="F39" s="12">
        <f>MAX($E$20,B39+C39+D39+E39)</f>
        <v>0.6654818020134444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ht="13" customHeight="1">
      <c r="A40" s="12">
        <f>A39+$B$19/48</f>
        <v>2.125</v>
      </c>
      <c r="B40" s="12">
        <f>$B$9*($E$3*EXP(-$E$5*A40)+$E$4*EXP(-$E$6*A40))</f>
        <v>0</v>
      </c>
      <c r="C40" s="12">
        <f>IF(A40&gt;=$B$13,$G$12*EXP(-$E$5*(A40-$B$13))+$G$13*EXP(-$E$6*(A40-$B$13)),($B$12/($B$6*$B$3))*(1+(($E$6-$B$3)/($E$5-$E$6))*EXP(-$E$5*A40)+(($B$3-$E$5)/($E$5-$E$6))*EXP(-$E$6*A40)))</f>
        <v>0</v>
      </c>
      <c r="D40" s="12">
        <f>($D$12/($B$6*$B$3))*(1+(($E$6-$B$3)/($E$5-$E$6))*EXP(-$E$5*A40)+(($B$3-$E$5)/($E$5-$E$6))*EXP(-$E$6*A40))</f>
        <v>0</v>
      </c>
      <c r="E40" s="12">
        <f>$G$15*EXP(-$E$5*A40)+$G$16*EXP(-$E$6*A40)+$G$17*EXP(-$B$17*A40)</f>
        <v>0.6570188102642303</v>
      </c>
      <c r="F40" s="12">
        <f>MAX($E$20,B40+C40+D40+E40)</f>
        <v>0.6570188102642303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ht="13" customHeight="1">
      <c r="A41" s="12">
        <f>A40+$B$19/48</f>
        <v>2.25</v>
      </c>
      <c r="B41" s="12">
        <f>$B$9*($E$3*EXP(-$E$5*A41)+$E$4*EXP(-$E$6*A41))</f>
        <v>0</v>
      </c>
      <c r="C41" s="12">
        <f>IF(A41&gt;=$B$13,$G$12*EXP(-$E$5*(A41-$B$13))+$G$13*EXP(-$E$6*(A41-$B$13)),($B$12/($B$6*$B$3))*(1+(($E$6-$B$3)/($E$5-$E$6))*EXP(-$E$5*A41)+(($B$3-$E$5)/($E$5-$E$6))*EXP(-$E$6*A41)))</f>
        <v>0</v>
      </c>
      <c r="D41" s="12">
        <f>($D$12/($B$6*$B$3))*(1+(($E$6-$B$3)/($E$5-$E$6))*EXP(-$E$5*A41)+(($B$3-$E$5)/($E$5-$E$6))*EXP(-$E$6*A41))</f>
        <v>0</v>
      </c>
      <c r="E41" s="12">
        <f>$G$15*EXP(-$E$5*A41)+$G$16*EXP(-$E$6*A41)+$G$17*EXP(-$B$17*A41)</f>
        <v>0.6488120064544698</v>
      </c>
      <c r="F41" s="12">
        <f>MAX($E$20,B41+C41+D41+E41)</f>
        <v>0.6488120064544698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ht="13" customHeight="1">
      <c r="A42" s="12">
        <f>A41+$B$19/48</f>
        <v>2.375</v>
      </c>
      <c r="B42" s="12">
        <f>$B$9*($E$3*EXP(-$E$5*A42)+$E$4*EXP(-$E$6*A42))</f>
        <v>0</v>
      </c>
      <c r="C42" s="12">
        <f>IF(A42&gt;=$B$13,$G$12*EXP(-$E$5*(A42-$B$13))+$G$13*EXP(-$E$6*(A42-$B$13)),($B$12/($B$6*$B$3))*(1+(($E$6-$B$3)/($E$5-$E$6))*EXP(-$E$5*A42)+(($B$3-$E$5)/($E$5-$E$6))*EXP(-$E$6*A42)))</f>
        <v>0</v>
      </c>
      <c r="D42" s="12">
        <f>($D$12/($B$6*$B$3))*(1+(($E$6-$B$3)/($E$5-$E$6))*EXP(-$E$5*A42)+(($B$3-$E$5)/($E$5-$E$6))*EXP(-$E$6*A42))</f>
        <v>0</v>
      </c>
      <c r="E42" s="12">
        <f>$G$15*EXP(-$E$5*A42)+$G$16*EXP(-$E$6*A42)+$G$17*EXP(-$B$17*A42)</f>
        <v>0.6408000845480403</v>
      </c>
      <c r="F42" s="12">
        <f>MAX($E$20,B42+C42+D42+E42)</f>
        <v>0.6408000845480403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ht="13" customHeight="1">
      <c r="A43" s="12">
        <f>A42+$B$19/48</f>
        <v>2.5</v>
      </c>
      <c r="B43" s="12">
        <f>$B$9*($E$3*EXP(-$E$5*A43)+$E$4*EXP(-$E$6*A43))</f>
        <v>0</v>
      </c>
      <c r="C43" s="12">
        <f>IF(A43&gt;=$B$13,$G$12*EXP(-$E$5*(A43-$B$13))+$G$13*EXP(-$E$6*(A43-$B$13)),($B$12/($B$6*$B$3))*(1+(($E$6-$B$3)/($E$5-$E$6))*EXP(-$E$5*A43)+(($B$3-$E$5)/($E$5-$E$6))*EXP(-$E$6*A43)))</f>
        <v>0</v>
      </c>
      <c r="D43" s="12">
        <f>($D$12/($B$6*$B$3))*(1+(($E$6-$B$3)/($E$5-$E$6))*EXP(-$E$5*A43)+(($B$3-$E$5)/($E$5-$E$6))*EXP(-$E$6*A43))</f>
        <v>0</v>
      </c>
      <c r="E43" s="12">
        <f>$G$15*EXP(-$E$5*A43)+$G$16*EXP(-$E$6*A43)+$G$17*EXP(-$B$17*A43)</f>
        <v>0.6329442290191093</v>
      </c>
      <c r="F43" s="12">
        <f>MAX($E$20,B43+C43+D43+E43)</f>
        <v>0.6329442290191093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ht="13" customHeight="1">
      <c r="A44" s="12">
        <f>A43+$B$19/48</f>
        <v>2.625</v>
      </c>
      <c r="B44" s="12">
        <f>$B$9*($E$3*EXP(-$E$5*A44)+$E$4*EXP(-$E$6*A44))</f>
        <v>0</v>
      </c>
      <c r="C44" s="12">
        <f>IF(A44&gt;=$B$13,$G$12*EXP(-$E$5*(A44-$B$13))+$G$13*EXP(-$E$6*(A44-$B$13)),($B$12/($B$6*$B$3))*(1+(($E$6-$B$3)/($E$5-$E$6))*EXP(-$E$5*A44)+(($B$3-$E$5)/($E$5-$E$6))*EXP(-$E$6*A44)))</f>
        <v>0</v>
      </c>
      <c r="D44" s="12">
        <f>($D$12/($B$6*$B$3))*(1+(($E$6-$B$3)/($E$5-$E$6))*EXP(-$E$5*A44)+(($B$3-$E$5)/($E$5-$E$6))*EXP(-$E$6*A44))</f>
        <v>0</v>
      </c>
      <c r="E44" s="12">
        <f>$G$15*EXP(-$E$5*A44)+$G$16*EXP(-$E$6*A44)+$G$17*EXP(-$B$17*A44)</f>
        <v>0.625219862108377</v>
      </c>
      <c r="F44" s="12">
        <f>MAX($E$20,B44+C44+D44+E44)</f>
        <v>0.625219862108377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ht="13" customHeight="1">
      <c r="A45" s="12">
        <f>A44+$B$19/48</f>
        <v>2.75</v>
      </c>
      <c r="B45" s="12">
        <f>$B$9*($E$3*EXP(-$E$5*A45)+$E$4*EXP(-$E$6*A45))</f>
        <v>0</v>
      </c>
      <c r="C45" s="12">
        <f>IF(A45&gt;=$B$13,$G$12*EXP(-$E$5*(A45-$B$13))+$G$13*EXP(-$E$6*(A45-$B$13)),($B$12/($B$6*$B$3))*(1+(($E$6-$B$3)/($E$5-$E$6))*EXP(-$E$5*A45)+(($B$3-$E$5)/($E$5-$E$6))*EXP(-$E$6*A45)))</f>
        <v>0</v>
      </c>
      <c r="D45" s="12">
        <f>($D$12/($B$6*$B$3))*(1+(($E$6-$B$3)/($E$5-$E$6))*EXP(-$E$5*A45)+(($B$3-$E$5)/($E$5-$E$6))*EXP(-$E$6*A45))</f>
        <v>0</v>
      </c>
      <c r="E45" s="12">
        <f>$G$15*EXP(-$E$5*A45)+$G$16*EXP(-$E$6*A45)+$G$17*EXP(-$B$17*A45)</f>
        <v>0.6176113465624689</v>
      </c>
      <c r="F45" s="12">
        <f>MAX($E$20,B45+C45+D45+E45)</f>
        <v>0.6176113465624689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ht="13" customHeight="1">
      <c r="A46" s="12">
        <f>A45+$B$19/48</f>
        <v>2.875</v>
      </c>
      <c r="B46" s="12">
        <f>$B$9*($E$3*EXP(-$E$5*A46)+$E$4*EXP(-$E$6*A46))</f>
        <v>0</v>
      </c>
      <c r="C46" s="12">
        <f>IF(A46&gt;=$B$13,$G$12*EXP(-$E$5*(A46-$B$13))+$G$13*EXP(-$E$6*(A46-$B$13)),($B$12/($B$6*$B$3))*(1+(($E$6-$B$3)/($E$5-$E$6))*EXP(-$E$5*A46)+(($B$3-$E$5)/($E$5-$E$6))*EXP(-$E$6*A46)))</f>
        <v>0</v>
      </c>
      <c r="D46" s="12">
        <f>($D$12/($B$6*$B$3))*(1+(($E$6-$B$3)/($E$5-$E$6))*EXP(-$E$5*A46)+(($B$3-$E$5)/($E$5-$E$6))*EXP(-$E$6*A46))</f>
        <v>0</v>
      </c>
      <c r="E46" s="12">
        <f>$G$15*EXP(-$E$5*A46)+$G$16*EXP(-$E$6*A46)+$G$17*EXP(-$B$17*A46)</f>
        <v>0.6101086233008087</v>
      </c>
      <c r="F46" s="12">
        <f>MAX($E$20,B46+C46+D46+E46)</f>
        <v>0.6101086233008087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ht="13" customHeight="1">
      <c r="A47" s="12">
        <f>A46+$B$19/48</f>
        <v>3</v>
      </c>
      <c r="B47" s="12">
        <f>$B$9*($E$3*EXP(-$E$5*A47)+$E$4*EXP(-$E$6*A47))</f>
        <v>0</v>
      </c>
      <c r="C47" s="12">
        <f>IF(A47&gt;=$B$13,$G$12*EXP(-$E$5*(A47-$B$13))+$G$13*EXP(-$E$6*(A47-$B$13)),($B$12/($B$6*$B$3))*(1+(($E$6-$B$3)/($E$5-$E$6))*EXP(-$E$5*A47)+(($B$3-$E$5)/($E$5-$E$6))*EXP(-$E$6*A47)))</f>
        <v>0</v>
      </c>
      <c r="D47" s="12">
        <f>($D$12/($B$6*$B$3))*(1+(($E$6-$B$3)/($E$5-$E$6))*EXP(-$E$5*A47)+(($B$3-$E$5)/($E$5-$E$6))*EXP(-$E$6*A47))</f>
        <v>0</v>
      </c>
      <c r="E47" s="12">
        <f>$G$15*EXP(-$E$5*A47)+$G$16*EXP(-$E$6*A47)+$G$17*EXP(-$B$17*A47)</f>
        <v>0.602705096137391</v>
      </c>
      <c r="F47" s="12">
        <f>MAX($E$20,B47+C47+D47+E47)</f>
        <v>0.602705096137391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ht="13" customHeight="1">
      <c r="A48" s="12">
        <f>A47+$B$19/48</f>
        <v>3.125</v>
      </c>
      <c r="B48" s="12">
        <f>$B$9*($E$3*EXP(-$E$5*A48)+$E$4*EXP(-$E$6*A48))</f>
        <v>0</v>
      </c>
      <c r="C48" s="12">
        <f>IF(A48&gt;=$B$13,$G$12*EXP(-$E$5*(A48-$B$13))+$G$13*EXP(-$E$6*(A48-$B$13)),($B$12/($B$6*$B$3))*(1+(($E$6-$B$3)/($E$5-$E$6))*EXP(-$E$5*A48)+(($B$3-$E$5)/($E$5-$E$6))*EXP(-$E$6*A48)))</f>
        <v>0</v>
      </c>
      <c r="D48" s="12">
        <f>($D$12/($B$6*$B$3))*(1+(($E$6-$B$3)/($E$5-$E$6))*EXP(-$E$5*A48)+(($B$3-$E$5)/($E$5-$E$6))*EXP(-$E$6*A48))</f>
        <v>0</v>
      </c>
      <c r="E48" s="12">
        <f>$G$15*EXP(-$E$5*A48)+$G$16*EXP(-$E$6*A48)+$G$17*EXP(-$B$17*A48)</f>
        <v>0.5953963105693141</v>
      </c>
      <c r="F48" s="12">
        <f>MAX($E$20,B48+C48+D48+E48)</f>
        <v>0.5953963105693141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ht="13" customHeight="1">
      <c r="A49" s="12">
        <f>A48+$B$19/48</f>
        <v>3.25</v>
      </c>
      <c r="B49" s="12">
        <f>$B$9*($E$3*EXP(-$E$5*A49)+$E$4*EXP(-$E$6*A49))</f>
        <v>0</v>
      </c>
      <c r="C49" s="12">
        <f>IF(A49&gt;=$B$13,$G$12*EXP(-$E$5*(A49-$B$13))+$G$13*EXP(-$E$6*(A49-$B$13)),($B$12/($B$6*$B$3))*(1+(($E$6-$B$3)/($E$5-$E$6))*EXP(-$E$5*A49)+(($B$3-$E$5)/($E$5-$E$6))*EXP(-$E$6*A49)))</f>
        <v>0</v>
      </c>
      <c r="D49" s="12">
        <f>($D$12/($B$6*$B$3))*(1+(($E$6-$B$3)/($E$5-$E$6))*EXP(-$E$5*A49)+(($B$3-$E$5)/($E$5-$E$6))*EXP(-$E$6*A49))</f>
        <v>0</v>
      </c>
      <c r="E49" s="12">
        <f>$G$15*EXP(-$E$5*A49)+$G$16*EXP(-$E$6*A49)+$G$17*EXP(-$B$17*A49)</f>
        <v>0.5881791333880971</v>
      </c>
      <c r="F49" s="12">
        <f>MAX($E$20,B49+C49+D49+E49)</f>
        <v>0.5881791333880971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ht="13" customHeight="1">
      <c r="A50" s="12">
        <f>A49+$B$19/48</f>
        <v>3.375</v>
      </c>
      <c r="B50" s="12">
        <f>$B$9*($E$3*EXP(-$E$5*A50)+$E$4*EXP(-$E$6*A50))</f>
        <v>0</v>
      </c>
      <c r="C50" s="12">
        <f>IF(A50&gt;=$B$13,$G$12*EXP(-$E$5*(A50-$B$13))+$G$13*EXP(-$E$6*(A50-$B$13)),($B$12/($B$6*$B$3))*(1+(($E$6-$B$3)/($E$5-$E$6))*EXP(-$E$5*A50)+(($B$3-$E$5)/($E$5-$E$6))*EXP(-$E$6*A50)))</f>
        <v>0</v>
      </c>
      <c r="D50" s="12">
        <f>($D$12/($B$6*$B$3))*(1+(($E$6-$B$3)/($E$5-$E$6))*EXP(-$E$5*A50)+(($B$3-$E$5)/($E$5-$E$6))*EXP(-$E$6*A50))</f>
        <v>0</v>
      </c>
      <c r="E50" s="12">
        <f>$G$15*EXP(-$E$5*A50)+$G$16*EXP(-$E$6*A50)+$G$17*EXP(-$B$17*A50)</f>
        <v>0.5810512457458992</v>
      </c>
      <c r="F50" s="12">
        <f>MAX($E$20,B50+C50+D50+E50)</f>
        <v>0.5810512457458992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ht="13" customHeight="1">
      <c r="A51" s="12">
        <f>A50+$B$19/48</f>
        <v>3.5</v>
      </c>
      <c r="B51" s="12">
        <f>$B$9*($E$3*EXP(-$E$5*A51)+$E$4*EXP(-$E$6*A51))</f>
        <v>0</v>
      </c>
      <c r="C51" s="12">
        <f>IF(A51&gt;=$B$13,$G$12*EXP(-$E$5*(A51-$B$13))+$G$13*EXP(-$E$6*(A51-$B$13)),($B$12/($B$6*$B$3))*(1+(($E$6-$B$3)/($E$5-$E$6))*EXP(-$E$5*A51)+(($B$3-$E$5)/($E$5-$E$6))*EXP(-$E$6*A51)))</f>
        <v>0</v>
      </c>
      <c r="D51" s="12">
        <f>($D$12/($B$6*$B$3))*(1+(($E$6-$B$3)/($E$5-$E$6))*EXP(-$E$5*A51)+(($B$3-$E$5)/($E$5-$E$6))*EXP(-$E$6*A51))</f>
        <v>0</v>
      </c>
      <c r="E51" s="12">
        <f>$G$15*EXP(-$E$5*A51)+$G$16*EXP(-$E$6*A51)+$G$17*EXP(-$B$17*A51)</f>
        <v>0.5740108311786363</v>
      </c>
      <c r="F51" s="12">
        <f>MAX($E$20,B51+C51+D51+E51)</f>
        <v>0.5740108311786363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ht="13" customHeight="1">
      <c r="A52" s="12">
        <f>A51+$B$19/48</f>
        <v>3.625</v>
      </c>
      <c r="B52" s="12">
        <f>$B$9*($E$3*EXP(-$E$5*A52)+$E$4*EXP(-$E$6*A52))</f>
        <v>0</v>
      </c>
      <c r="C52" s="12">
        <f>IF(A52&gt;=$B$13,$G$12*EXP(-$E$5*(A52-$B$13))+$G$13*EXP(-$E$6*(A52-$B$13)),($B$12/($B$6*$B$3))*(1+(($E$6-$B$3)/($E$5-$E$6))*EXP(-$E$5*A52)+(($B$3-$E$5)/($E$5-$E$6))*EXP(-$E$6*A52)))</f>
        <v>0</v>
      </c>
      <c r="D52" s="12">
        <f>($D$12/($B$6*$B$3))*(1+(($E$6-$B$3)/($E$5-$E$6))*EXP(-$E$5*A52)+(($B$3-$E$5)/($E$5-$E$6))*EXP(-$E$6*A52))</f>
        <v>0</v>
      </c>
      <c r="E52" s="12">
        <f>$G$15*EXP(-$E$5*A52)+$G$16*EXP(-$E$6*A52)+$G$17*EXP(-$B$17*A52)</f>
        <v>0.5670563842559421</v>
      </c>
      <c r="F52" s="12">
        <f>MAX($E$20,B52+C52+D52+E52)</f>
        <v>0.5670563842559421</v>
      </c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ht="13" customHeight="1">
      <c r="A53" s="12">
        <f>A52+$B$19/48</f>
        <v>3.75</v>
      </c>
      <c r="B53" s="12">
        <f>$B$9*($E$3*EXP(-$E$5*A53)+$E$4*EXP(-$E$6*A53))</f>
        <v>0</v>
      </c>
      <c r="C53" s="12">
        <f>IF(A53&gt;=$B$13,$G$12*EXP(-$E$5*(A53-$B$13))+$G$13*EXP(-$E$6*(A53-$B$13)),($B$12/($B$6*$B$3))*(1+(($E$6-$B$3)/($E$5-$E$6))*EXP(-$E$5*A53)+(($B$3-$E$5)/($E$5-$E$6))*EXP(-$E$6*A53)))</f>
        <v>0</v>
      </c>
      <c r="D53" s="12">
        <f>($D$12/($B$6*$B$3))*(1+(($E$6-$B$3)/($E$5-$E$6))*EXP(-$E$5*A53)+(($B$3-$E$5)/($E$5-$E$6))*EXP(-$E$6*A53))</f>
        <v>0</v>
      </c>
      <c r="E53" s="12">
        <f>$G$15*EXP(-$E$5*A53)+$G$16*EXP(-$E$6*A53)+$G$17*EXP(-$B$17*A53)</f>
        <v>0.5601865935433457</v>
      </c>
      <c r="F53" s="12">
        <f>MAX($E$20,B53+C53+D53+E53)</f>
        <v>0.5601865935433457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ht="13" customHeight="1">
      <c r="A54" s="12">
        <f>A53+$B$19/48</f>
        <v>3.875</v>
      </c>
      <c r="B54" s="12">
        <f>$B$9*($E$3*EXP(-$E$5*A54)+$E$4*EXP(-$E$6*A54))</f>
        <v>0</v>
      </c>
      <c r="C54" s="12">
        <f>IF(A54&gt;=$B$13,$G$12*EXP(-$E$5*(A54-$B$13))+$G$13*EXP(-$E$6*(A54-$B$13)),($B$12/($B$6*$B$3))*(1+(($E$6-$B$3)/($E$5-$E$6))*EXP(-$E$5*A54)+(($B$3-$E$5)/($E$5-$E$6))*EXP(-$E$6*A54)))</f>
        <v>0</v>
      </c>
      <c r="D54" s="12">
        <f>($D$12/($B$6*$B$3))*(1+(($E$6-$B$3)/($E$5-$E$6))*EXP(-$E$5*A54)+(($B$3-$E$5)/($E$5-$E$6))*EXP(-$E$6*A54))</f>
        <v>0</v>
      </c>
      <c r="E54" s="12">
        <f>$G$15*EXP(-$E$5*A54)+$G$16*EXP(-$E$6*A54)+$G$17*EXP(-$B$17*A54)</f>
        <v>0.5534002701768451</v>
      </c>
      <c r="F54" s="12">
        <f>MAX($E$20,B54+C54+D54+E54)</f>
        <v>0.5534002701768451</v>
      </c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ht="13" customHeight="1">
      <c r="A55" s="12">
        <f>A54+$B$19/48</f>
        <v>4</v>
      </c>
      <c r="B55" s="12">
        <f>$B$9*($E$3*EXP(-$E$5*A55)+$E$4*EXP(-$E$6*A55))</f>
        <v>0</v>
      </c>
      <c r="C55" s="12">
        <f>IF(A55&gt;=$B$13,$G$12*EXP(-$E$5*(A55-$B$13))+$G$13*EXP(-$E$6*(A55-$B$13)),($B$12/($B$6*$B$3))*(1+(($E$6-$B$3)/($E$5-$E$6))*EXP(-$E$5*A55)+(($B$3-$E$5)/($E$5-$E$6))*EXP(-$E$6*A55)))</f>
        <v>0</v>
      </c>
      <c r="D55" s="12">
        <f>($D$12/($B$6*$B$3))*(1+(($E$6-$B$3)/($E$5-$E$6))*EXP(-$E$5*A55)+(($B$3-$E$5)/($E$5-$E$6))*EXP(-$E$6*A55))</f>
        <v>0</v>
      </c>
      <c r="E55" s="12">
        <f>$G$15*EXP(-$E$5*A55)+$G$16*EXP(-$E$6*A55)+$G$17*EXP(-$B$17*A55)</f>
        <v>0.5466963043469778</v>
      </c>
      <c r="F55" s="12">
        <f>MAX($E$20,B55+C55+D55+E55)</f>
        <v>0.5466963043469778</v>
      </c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ht="13" customHeight="1">
      <c r="A56" s="12">
        <f>A55+$B$19/48</f>
        <v>4.125</v>
      </c>
      <c r="B56" s="12">
        <f>$B$9*($E$3*EXP(-$E$5*A56)+$E$4*EXP(-$E$6*A56))</f>
        <v>0</v>
      </c>
      <c r="C56" s="12">
        <f>IF(A56&gt;=$B$13,$G$12*EXP(-$E$5*(A56-$B$13))+$G$13*EXP(-$E$6*(A56-$B$13)),($B$12/($B$6*$B$3))*(1+(($E$6-$B$3)/($E$5-$E$6))*EXP(-$E$5*A56)+(($B$3-$E$5)/($E$5-$E$6))*EXP(-$E$6*A56)))</f>
        <v>0</v>
      </c>
      <c r="D56" s="12">
        <f>($D$12/($B$6*$B$3))*(1+(($E$6-$B$3)/($E$5-$E$6))*EXP(-$E$5*A56)+(($B$3-$E$5)/($E$5-$E$6))*EXP(-$E$6*A56))</f>
        <v>0</v>
      </c>
      <c r="E56" s="12">
        <f>$G$15*EXP(-$E$5*A56)+$G$16*EXP(-$E$6*A56)+$G$17*EXP(-$B$17*A56)</f>
        <v>0.5400736388149053</v>
      </c>
      <c r="F56" s="12">
        <f>MAX($E$20,B56+C56+D56+E56)</f>
        <v>0.5400736388149053</v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ht="13" customHeight="1">
      <c r="A57" s="12">
        <f>A56+$B$19/48</f>
        <v>4.25</v>
      </c>
      <c r="B57" s="12">
        <f>$B$9*($E$3*EXP(-$E$5*A57)+$E$4*EXP(-$E$6*A57))</f>
        <v>0</v>
      </c>
      <c r="C57" s="12">
        <f>IF(A57&gt;=$B$13,$G$12*EXP(-$E$5*(A57-$B$13))+$G$13*EXP(-$E$6*(A57-$B$13)),($B$12/($B$6*$B$3))*(1+(($E$6-$B$3)/($E$5-$E$6))*EXP(-$E$5*A57)+(($B$3-$E$5)/($E$5-$E$6))*EXP(-$E$6*A57)))</f>
        <v>0</v>
      </c>
      <c r="D57" s="12">
        <f>($D$12/($B$6*$B$3))*(1+(($E$6-$B$3)/($E$5-$E$6))*EXP(-$E$5*A57)+(($B$3-$E$5)/($E$5-$E$6))*EXP(-$E$6*A57))</f>
        <v>0</v>
      </c>
      <c r="E57" s="12">
        <f>$G$15*EXP(-$E$5*A57)+$G$16*EXP(-$E$6*A57)+$G$17*EXP(-$B$17*A57)</f>
        <v>0.5335312527987927</v>
      </c>
      <c r="F57" s="12">
        <f>MAX($E$20,B57+C57+D57+E57)</f>
        <v>0.5335312527987927</v>
      </c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ht="13" customHeight="1">
      <c r="A58" s="12">
        <f>A57+$B$19/48</f>
        <v>4.375</v>
      </c>
      <c r="B58" s="12">
        <f>$B$9*($E$3*EXP(-$E$5*A58)+$E$4*EXP(-$E$6*A58))</f>
        <v>0</v>
      </c>
      <c r="C58" s="12">
        <f>IF(A58&gt;=$B$13,$G$12*EXP(-$E$5*(A58-$B$13))+$G$13*EXP(-$E$6*(A58-$B$13)),($B$12/($B$6*$B$3))*(1+(($E$6-$B$3)/($E$5-$E$6))*EXP(-$E$5*A58)+(($B$3-$E$5)/($E$5-$E$6))*EXP(-$E$6*A58)))</f>
        <v>0</v>
      </c>
      <c r="D58" s="12">
        <f>($D$12/($B$6*$B$3))*(1+(($E$6-$B$3)/($E$5-$E$6))*EXP(-$E$5*A58)+(($B$3-$E$5)/($E$5-$E$6))*EXP(-$E$6*A58))</f>
        <v>0</v>
      </c>
      <c r="E58" s="12">
        <f>$G$15*EXP(-$E$5*A58)+$G$16*EXP(-$E$6*A58)+$G$17*EXP(-$B$17*A58)</f>
        <v>0.5270681521620687</v>
      </c>
      <c r="F58" s="12">
        <f>MAX($E$20,B58+C58+D58+E58)</f>
        <v>0.5270681521620687</v>
      </c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ht="13" customHeight="1">
      <c r="A59" s="12">
        <f>A58+$B$19/48</f>
        <v>4.5</v>
      </c>
      <c r="B59" s="12">
        <f>$B$9*($E$3*EXP(-$E$5*A59)+$E$4*EXP(-$E$6*A59))</f>
        <v>0</v>
      </c>
      <c r="C59" s="12">
        <f>IF(A59&gt;=$B$13,$G$12*EXP(-$E$5*(A59-$B$13))+$G$13*EXP(-$E$6*(A59-$B$13)),($B$12/($B$6*$B$3))*(1+(($E$6-$B$3)/($E$5-$E$6))*EXP(-$E$5*A59)+(($B$3-$E$5)/($E$5-$E$6))*EXP(-$E$6*A59)))</f>
        <v>0</v>
      </c>
      <c r="D59" s="12">
        <f>($D$12/($B$6*$B$3))*(1+(($E$6-$B$3)/($E$5-$E$6))*EXP(-$E$5*A59)+(($B$3-$E$5)/($E$5-$E$6))*EXP(-$E$6*A59))</f>
        <v>0</v>
      </c>
      <c r="E59" s="12">
        <f>$G$15*EXP(-$E$5*A59)+$G$16*EXP(-$E$6*A59)+$G$17*EXP(-$B$17*A59)</f>
        <v>0.5206833634248974</v>
      </c>
      <c r="F59" s="12">
        <f>MAX($E$20,B59+C59+D59+E59)</f>
        <v>0.5206833634248974</v>
      </c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ht="13" customHeight="1">
      <c r="A60" s="12">
        <f>A59+$B$19/48</f>
        <v>4.625</v>
      </c>
      <c r="B60" s="12">
        <f>$B$9*($E$3*EXP(-$E$5*A60)+$E$4*EXP(-$E$6*A60))</f>
        <v>0</v>
      </c>
      <c r="C60" s="12">
        <f>IF(A60&gt;=$B$13,$G$12*EXP(-$E$5*(A60-$B$13))+$G$13*EXP(-$E$6*(A60-$B$13)),($B$12/($B$6*$B$3))*(1+(($E$6-$B$3)/($E$5-$E$6))*EXP(-$E$5*A60)+(($B$3-$E$5)/($E$5-$E$6))*EXP(-$E$6*A60)))</f>
        <v>0</v>
      </c>
      <c r="D60" s="12">
        <f>($D$12/($B$6*$B$3))*(1+(($E$6-$B$3)/($E$5-$E$6))*EXP(-$E$5*A60)+(($B$3-$E$5)/($E$5-$E$6))*EXP(-$E$6*A60))</f>
        <v>0</v>
      </c>
      <c r="E60" s="12">
        <f>$G$15*EXP(-$E$5*A60)+$G$16*EXP(-$E$6*A60)+$G$17*EXP(-$B$17*A60)</f>
        <v>0.5143759300918878</v>
      </c>
      <c r="F60" s="12">
        <f>MAX($E$20,B60+C60+D60+E60)</f>
        <v>0.5143759300918878</v>
      </c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ht="13" customHeight="1">
      <c r="A61" s="12">
        <f>A60+$B$19/48</f>
        <v>4.75</v>
      </c>
      <c r="B61" s="12">
        <f>$B$9*($E$3*EXP(-$E$5*A61)+$E$4*EXP(-$E$6*A61))</f>
        <v>0</v>
      </c>
      <c r="C61" s="12">
        <f>IF(A61&gt;=$B$13,$G$12*EXP(-$E$5*(A61-$B$13))+$G$13*EXP(-$E$6*(A61-$B$13)),($B$12/($B$6*$B$3))*(1+(($E$6-$B$3)/($E$5-$E$6))*EXP(-$E$5*A61)+(($B$3-$E$5)/($E$5-$E$6))*EXP(-$E$6*A61)))</f>
        <v>0</v>
      </c>
      <c r="D61" s="12">
        <f>($D$12/($B$6*$B$3))*(1+(($E$6-$B$3)/($E$5-$E$6))*EXP(-$E$5*A61)+(($B$3-$E$5)/($E$5-$E$6))*EXP(-$E$6*A61))</f>
        <v>0</v>
      </c>
      <c r="E61" s="12">
        <f>$G$15*EXP(-$E$5*A61)+$G$16*EXP(-$E$6*A61)+$G$17*EXP(-$B$17*A61)</f>
        <v>0.5081449103814726</v>
      </c>
      <c r="F61" s="12">
        <f>MAX($E$20,B61+C61+D61+E61)</f>
        <v>0.5081449103814726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ht="13" customHeight="1">
      <c r="A62" s="12">
        <f>A61+$B$19/48</f>
        <v>4.875</v>
      </c>
      <c r="B62" s="12">
        <f>$B$9*($E$3*EXP(-$E$5*A62)+$E$4*EXP(-$E$6*A62))</f>
        <v>0</v>
      </c>
      <c r="C62" s="12">
        <f>IF(A62&gt;=$B$13,$G$12*EXP(-$E$5*(A62-$B$13))+$G$13*EXP(-$E$6*(A62-$B$13)),($B$12/($B$6*$B$3))*(1+(($E$6-$B$3)/($E$5-$E$6))*EXP(-$E$5*A62)+(($B$3-$E$5)/($E$5-$E$6))*EXP(-$E$6*A62)))</f>
        <v>0</v>
      </c>
      <c r="D62" s="12">
        <f>($D$12/($B$6*$B$3))*(1+(($E$6-$B$3)/($E$5-$E$6))*EXP(-$E$5*A62)+(($B$3-$E$5)/($E$5-$E$6))*EXP(-$E$6*A62))</f>
        <v>0</v>
      </c>
      <c r="E62" s="12">
        <f>$G$15*EXP(-$E$5*A62)+$G$16*EXP(-$E$6*A62)+$G$17*EXP(-$B$17*A62)</f>
        <v>0.5019893758027923</v>
      </c>
      <c r="F62" s="12">
        <f>MAX($E$20,B62+C62+D62+E62)</f>
        <v>0.5019893758027923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ht="13" customHeight="1">
      <c r="A63" s="12">
        <f>A62+$B$19/48</f>
        <v>5</v>
      </c>
      <c r="B63" s="12">
        <f>$B$9*($E$3*EXP(-$E$5*A63)+$E$4*EXP(-$E$6*A63))</f>
        <v>0</v>
      </c>
      <c r="C63" s="12">
        <f>IF(A63&gt;=$B$13,$G$12*EXP(-$E$5*(A63-$B$13))+$G$13*EXP(-$E$6*(A63-$B$13)),($B$12/($B$6*$B$3))*(1+(($E$6-$B$3)/($E$5-$E$6))*EXP(-$E$5*A63)+(($B$3-$E$5)/($E$5-$E$6))*EXP(-$E$6*A63)))</f>
        <v>0</v>
      </c>
      <c r="D63" s="12">
        <f>($D$12/($B$6*$B$3))*(1+(($E$6-$B$3)/($E$5-$E$6))*EXP(-$E$5*A63)+(($B$3-$E$5)/($E$5-$E$6))*EXP(-$E$6*A63))</f>
        <v>0</v>
      </c>
      <c r="E63" s="12">
        <f>$G$15*EXP(-$E$5*A63)+$G$16*EXP(-$E$6*A63)+$G$17*EXP(-$B$17*A63)</f>
        <v>0.4959084102447494</v>
      </c>
      <c r="F63" s="12">
        <f>MAX($E$20,B63+C63+D63+E63)</f>
        <v>0.4959084102447494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ht="13" customHeight="1">
      <c r="A64" s="12">
        <f>A63+$B$19/48</f>
        <v>5.125</v>
      </c>
      <c r="B64" s="12">
        <f>$B$9*($E$3*EXP(-$E$5*A64)+$E$4*EXP(-$E$6*A64))</f>
        <v>0</v>
      </c>
      <c r="C64" s="12">
        <f>IF(A64&gt;=$B$13,$G$12*EXP(-$E$5*(A64-$B$13))+$G$13*EXP(-$E$6*(A64-$B$13)),($B$12/($B$6*$B$3))*(1+(($E$6-$B$3)/($E$5-$E$6))*EXP(-$E$5*A64)+(($B$3-$E$5)/($E$5-$E$6))*EXP(-$E$6*A64)))</f>
        <v>0</v>
      </c>
      <c r="D64" s="12">
        <f>($D$12/($B$6*$B$3))*(1+(($E$6-$B$3)/($E$5-$E$6))*EXP(-$E$5*A64)+(($B$3-$E$5)/($E$5-$E$6))*EXP(-$E$6*A64))</f>
        <v>0</v>
      </c>
      <c r="E64" s="12">
        <f>$G$15*EXP(-$E$5*A64)+$G$16*EXP(-$E$6*A64)+$G$17*EXP(-$B$17*A64)</f>
        <v>0.4899011093745588</v>
      </c>
      <c r="F64" s="12">
        <f>MAX($E$20,B64+C64+D64+E64)</f>
        <v>0.4899011093745588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ht="13" customHeight="1">
      <c r="A65" s="12">
        <f>A64+$B$19/48</f>
        <v>5.25</v>
      </c>
      <c r="B65" s="12">
        <f>$B$9*($E$3*EXP(-$E$5*A65)+$E$4*EXP(-$E$6*A65))</f>
        <v>0</v>
      </c>
      <c r="C65" s="12">
        <f>IF(A65&gt;=$B$13,$G$12*EXP(-$E$5*(A65-$B$13))+$G$13*EXP(-$E$6*(A65-$B$13)),($B$12/($B$6*$B$3))*(1+(($E$6-$B$3)/($E$5-$E$6))*EXP(-$E$5*A65)+(($B$3-$E$5)/($E$5-$E$6))*EXP(-$E$6*A65)))</f>
        <v>0</v>
      </c>
      <c r="D65" s="12">
        <f>($D$12/($B$6*$B$3))*(1+(($E$6-$B$3)/($E$5-$E$6))*EXP(-$E$5*A65)+(($B$3-$E$5)/($E$5-$E$6))*EXP(-$E$6*A65))</f>
        <v>0</v>
      </c>
      <c r="E65" s="12">
        <f>$G$15*EXP(-$E$5*A65)+$G$16*EXP(-$E$6*A65)+$G$17*EXP(-$B$17*A65)</f>
        <v>0.4839665802234263</v>
      </c>
      <c r="F65" s="12">
        <f>MAX($E$20,B65+C65+D65+E65)</f>
        <v>0.4839665802234263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ht="13" customHeight="1">
      <c r="A66" s="12">
        <f>A65+$B$19/48</f>
        <v>5.375</v>
      </c>
      <c r="B66" s="12">
        <f>$B$9*($E$3*EXP(-$E$5*A66)+$E$4*EXP(-$E$6*A66))</f>
        <v>0</v>
      </c>
      <c r="C66" s="12">
        <f>IF(A66&gt;=$B$13,$G$12*EXP(-$E$5*(A66-$B$13))+$G$13*EXP(-$E$6*(A66-$B$13)),($B$12/($B$6*$B$3))*(1+(($E$6-$B$3)/($E$5-$E$6))*EXP(-$E$5*A66)+(($B$3-$E$5)/($E$5-$E$6))*EXP(-$E$6*A66)))</f>
        <v>0</v>
      </c>
      <c r="D66" s="12">
        <f>($D$12/($B$6*$B$3))*(1+(($E$6-$B$3)/($E$5-$E$6))*EXP(-$E$5*A66)+(($B$3-$E$5)/($E$5-$E$6))*EXP(-$E$6*A66))</f>
        <v>0</v>
      </c>
      <c r="E66" s="12">
        <f>$G$15*EXP(-$E$5*A66)+$G$16*EXP(-$E$6*A66)+$G$17*EXP(-$B$17*A66)</f>
        <v>0.4781039408855354</v>
      </c>
      <c r="F66" s="12">
        <f>MAX($E$20,B66+C66+D66+E66)</f>
        <v>0.4781039408855354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ht="13" customHeight="1">
      <c r="A67" s="12">
        <f>A66+$B$19/48</f>
        <v>5.5</v>
      </c>
      <c r="B67" s="12">
        <f>$B$9*($E$3*EXP(-$E$5*A67)+$E$4*EXP(-$E$6*A67))</f>
        <v>0</v>
      </c>
      <c r="C67" s="12">
        <f>IF(A67&gt;=$B$13,$G$12*EXP(-$E$5*(A67-$B$13))+$G$13*EXP(-$E$6*(A67-$B$13)),($B$12/($B$6*$B$3))*(1+(($E$6-$B$3)/($E$5-$E$6))*EXP(-$E$5*A67)+(($B$3-$E$5)/($E$5-$E$6))*EXP(-$E$6*A67)))</f>
        <v>0</v>
      </c>
      <c r="D67" s="12">
        <f>($D$12/($B$6*$B$3))*(1+(($E$6-$B$3)/($E$5-$E$6))*EXP(-$E$5*A67)+(($B$3-$E$5)/($E$5-$E$6))*EXP(-$E$6*A67))</f>
        <v>0</v>
      </c>
      <c r="E67" s="12">
        <f>$G$15*EXP(-$E$5*A67)+$G$16*EXP(-$E$6*A67)+$G$17*EXP(-$B$17*A67)</f>
        <v>0.4723123202858472</v>
      </c>
      <c r="F67" s="12">
        <f>MAX($E$20,B67+C67+D67+E67)</f>
        <v>0.4723123202858472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ht="13" customHeight="1">
      <c r="A68" s="12">
        <f>A67+$B$19/48</f>
        <v>5.625</v>
      </c>
      <c r="B68" s="12">
        <f>$B$9*($E$3*EXP(-$E$5*A68)+$E$4*EXP(-$E$6*A68))</f>
        <v>0</v>
      </c>
      <c r="C68" s="12">
        <f>IF(A68&gt;=$B$13,$G$12*EXP(-$E$5*(A68-$B$13))+$G$13*EXP(-$E$6*(A68-$B$13)),($B$12/($B$6*$B$3))*(1+(($E$6-$B$3)/($E$5-$E$6))*EXP(-$E$5*A68)+(($B$3-$E$5)/($E$5-$E$6))*EXP(-$E$6*A68)))</f>
        <v>0</v>
      </c>
      <c r="D68" s="12">
        <f>($D$12/($B$6*$B$3))*(1+(($E$6-$B$3)/($E$5-$E$6))*EXP(-$E$5*A68)+(($B$3-$E$5)/($E$5-$E$6))*EXP(-$E$6*A68))</f>
        <v>0</v>
      </c>
      <c r="E68" s="12">
        <f>$G$15*EXP(-$E$5*A68)+$G$16*EXP(-$E$6*A68)+$G$17*EXP(-$B$17*A68)</f>
        <v>0.4665908579899064</v>
      </c>
      <c r="F68" s="12">
        <f>MAX($E$20,B68+C68+D68+E68)</f>
        <v>0.4665908579899064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ht="13" customHeight="1">
      <c r="A69" s="12">
        <f>A68+$B$19/48</f>
        <v>5.75</v>
      </c>
      <c r="B69" s="12">
        <f>$B$9*($E$3*EXP(-$E$5*A69)+$E$4*EXP(-$E$6*A69))</f>
        <v>0</v>
      </c>
      <c r="C69" s="12">
        <f>IF(A69&gt;=$B$13,$G$12*EXP(-$E$5*(A69-$B$13))+$G$13*EXP(-$E$6*(A69-$B$13)),($B$12/($B$6*$B$3))*(1+(($E$6-$B$3)/($E$5-$E$6))*EXP(-$E$5*A69)+(($B$3-$E$5)/($E$5-$E$6))*EXP(-$E$6*A69)))</f>
        <v>0</v>
      </c>
      <c r="D69" s="12">
        <f>($D$12/($B$6*$B$3))*(1+(($E$6-$B$3)/($E$5-$E$6))*EXP(-$E$5*A69)+(($B$3-$E$5)/($E$5-$E$6))*EXP(-$E$6*A69))</f>
        <v>0</v>
      </c>
      <c r="E69" s="12">
        <f>$G$15*EXP(-$E$5*A69)+$G$16*EXP(-$E$6*A69)+$G$17*EXP(-$B$17*A69)</f>
        <v>0.4609387040395128</v>
      </c>
      <c r="F69" s="12">
        <f>MAX($E$20,B69+C69+D69+E69)</f>
        <v>0.4609387040395128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ht="13" customHeight="1">
      <c r="A70" s="12">
        <f>A69+$B$19/48</f>
        <v>5.875</v>
      </c>
      <c r="B70" s="12">
        <f>$B$9*($E$3*EXP(-$E$5*A70)+$E$4*EXP(-$E$6*A70))</f>
        <v>0</v>
      </c>
      <c r="C70" s="12">
        <f>IF(A70&gt;=$B$13,$G$12*EXP(-$E$5*(A70-$B$13))+$G$13*EXP(-$E$6*(A70-$B$13)),($B$12/($B$6*$B$3))*(1+(($E$6-$B$3)/($E$5-$E$6))*EXP(-$E$5*A70)+(($B$3-$E$5)/($E$5-$E$6))*EXP(-$E$6*A70)))</f>
        <v>0</v>
      </c>
      <c r="D70" s="12">
        <f>($D$12/($B$6*$B$3))*(1+(($E$6-$B$3)/($E$5-$E$6))*EXP(-$E$5*A70)+(($B$3-$E$5)/($E$5-$E$6))*EXP(-$E$6*A70))</f>
        <v>0</v>
      </c>
      <c r="E70" s="12">
        <f>$G$15*EXP(-$E$5*A70)+$G$16*EXP(-$E$6*A70)+$G$17*EXP(-$B$17*A70)</f>
        <v>0.4553550188045416</v>
      </c>
      <c r="F70" s="12">
        <f>MAX($E$20,B70+C70+D70+E70)</f>
        <v>0.4553550188045416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ht="13" customHeight="1">
      <c r="A71" s="12">
        <f>A70+$B$19/48</f>
        <v>6</v>
      </c>
      <c r="B71" s="12">
        <f>$B$9*($E$3*EXP(-$E$5*A71)+$E$4*EXP(-$E$6*A71))</f>
        <v>0</v>
      </c>
      <c r="C71" s="12">
        <f>IF(A71&gt;=$B$13,$G$12*EXP(-$E$5*(A71-$B$13))+$G$13*EXP(-$E$6*(A71-$B$13)),($B$12/($B$6*$B$3))*(1+(($E$6-$B$3)/($E$5-$E$6))*EXP(-$E$5*A71)+(($B$3-$E$5)/($E$5-$E$6))*EXP(-$E$6*A71)))</f>
        <v>0</v>
      </c>
      <c r="D71" s="12">
        <f>($D$12/($B$6*$B$3))*(1+(($E$6-$B$3)/($E$5-$E$6))*EXP(-$E$5*A71)+(($B$3-$E$5)/($E$5-$E$6))*EXP(-$E$6*A71))</f>
        <v>0</v>
      </c>
      <c r="E71" s="12">
        <f>$G$15*EXP(-$E$5*A71)+$G$16*EXP(-$E$6*A71)+$G$17*EXP(-$B$17*A71)</f>
        <v>0.4498389728450631</v>
      </c>
      <c r="F71" s="12">
        <f>MAX($E$20,B71+C71+D71+E71)</f>
        <v>0.4498389728450631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</sheetData>
  <pageMargins left="0.75" right="0.75" top="1" bottom="1" header="0.5" footer="0.5"/>
  <pageSetup firstPageNumber="1" fitToHeight="1" fitToWidth="1" scale="88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