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Sheet1" sheetId="1" r:id="rId4"/>
    <sheet name="Sheet2" sheetId="2" r:id="rId5"/>
    <sheet name="Sheet3" sheetId="3" r:id="rId6"/>
  </sheets>
</workbook>
</file>

<file path=xl/comments1.xml><?xml version="1.0" encoding="utf-8"?>
<comments xmlns="http://schemas.openxmlformats.org/spreadsheetml/2006/main">
  <authors>
    <author>David Bourne</author>
  </authors>
  <commentList>
    <comment ref="A12" authorId="0">
      <text>
        <r>
          <rPr>
            <sz val="11"/>
            <color indexed="8"/>
            <rFont val="Helvetica Neue"/>
          </rPr>
          <t>David Bourne:
Percent Error is the C.V. of the error added when Key = 1</t>
        </r>
      </text>
    </comment>
    <comment ref="A13" authorId="0">
      <text>
        <r>
          <rPr>
            <sz val="11"/>
            <color indexed="8"/>
            <rFont val="Helvetica Neue"/>
          </rPr>
          <t>David Bourne:
Use Key = 1 for error added as a fraction of the value
    Percent Error is the C.V. of the error added
Use Key = 2 for error added independent of value
    Abs Error is the Std Dev of the added error</t>
        </r>
      </text>
    </comment>
    <comment ref="C13" authorId="0">
      <text>
        <r>
          <rPr>
            <sz val="11"/>
            <color indexed="8"/>
            <rFont val="Helvetica Neue"/>
          </rPr>
          <t>David Bourne:
Abs Error is the Std Dev of the added error with Key = 2</t>
        </r>
      </text>
    </comment>
  </commentList>
</comments>
</file>

<file path=xl/sharedStrings.xml><?xml version="1.0" encoding="utf-8"?>
<sst xmlns="http://schemas.openxmlformats.org/spreadsheetml/2006/main" uniqueCount="29">
  <si/>
  <si>
    <t>Analysis of Weighting Schemes</t>
  </si>
  <si>
    <t>Simulate 100 data points for a one compartment IV bolus dose model</t>
  </si>
  <si>
    <t>Add error to each point giving "real" data (normally distributed - proportional to data)</t>
  </si>
  <si>
    <t>PRESS F9 to recalculate</t>
  </si>
  <si>
    <t>Fit real data with unweighted polynomial curve fit - put a smooth line through the data (actually use data without error)</t>
  </si>
  <si>
    <t>Plot abs(residual) (difference between "real" data and exact versus the value on log-log paper</t>
  </si>
  <si>
    <t>Use slope and intercept in weight formula</t>
  </si>
  <si>
    <r>
      <rPr>
        <sz val="9"/>
        <color indexed="8"/>
        <rFont val="Geneva"/>
      </rPr>
      <t>Log-Log Fit ( log(Variance!) = log(Res*Res) = log(intercept) + slope x log(Cp) )</t>
    </r>
  </si>
  <si>
    <t>Dose</t>
  </si>
  <si>
    <t>mg</t>
  </si>
  <si>
    <t>Slope</t>
  </si>
  <si>
    <t>kel</t>
  </si>
  <si>
    <t>hr(-1)</t>
  </si>
  <si>
    <t>Intercept</t>
  </si>
  <si>
    <t>V</t>
  </si>
  <si>
    <t>L</t>
  </si>
  <si>
    <t>Left</t>
  </si>
  <si>
    <t>Percent Error</t>
  </si>
  <si>
    <t>%</t>
  </si>
  <si>
    <t>Right</t>
  </si>
  <si>
    <t>Key</t>
  </si>
  <si>
    <t>Abs Error</t>
  </si>
  <si>
    <t>Time (hr)</t>
  </si>
  <si>
    <t>Cp (mg/L)</t>
  </si>
  <si>
    <t>Cp' (mg/L)</t>
  </si>
  <si>
    <t>Abs(Residual)</t>
  </si>
  <si>
    <t>log(Cp)</t>
  </si>
  <si>
    <t>log(Residual*Residual)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</si>
</sst>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0.000"/>
    <numFmt numFmtId="60" formatCode="0.0000"/>
  </numFmts>
  <fonts count="7">
    <font>
      <sz val="9"/>
      <color indexed="8"/>
      <name val="Geneva"/>
    </font>
    <font>
      <sz val="12"/>
      <color indexed="8"/>
      <name val="Helvetica Neue"/>
    </font>
    <font>
      <sz val="8"/>
      <color indexed="8"/>
      <name val="Geneva"/>
    </font>
    <font>
      <sz val="18"/>
      <color indexed="8"/>
      <name val="Helvetica Neue"/>
    </font>
    <font>
      <sz val="11"/>
      <color indexed="8"/>
      <name val="Geneva"/>
    </font>
    <font>
      <sz val="12"/>
      <color indexed="8"/>
      <name val="Geneva"/>
    </font>
    <font>
      <sz val="11"/>
      <color indexed="8"/>
      <name val="Helvetica Neue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5" fillId="2" borderId="1" applyNumberFormat="1" applyFont="1" applyFill="1" applyBorder="1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60" fontId="0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2" fontId="0" fillId="2" borderId="1" applyNumberFormat="1" applyFont="1" applyFill="1" applyBorder="1" applyAlignment="1" applyProtection="0">
      <alignment vertical="bottom"/>
    </xf>
    <xf numFmtId="59" fontId="0" fillId="2" borderId="1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0c0c0"/>
      <rgbColor rgb="ff808080"/>
      <rgbColor rgb="ff000080"/>
      <rgbColor rgb="ff993366"/>
      <rgbColor rgb="ffdd0806"/>
      <rgbColor rgb="ffaaaaa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0" i="0" strike="noStrike" sz="800" u="none">
                <a:solidFill>
                  <a:srgbClr val="000000"/>
                </a:solidFill>
                <a:latin typeface="Geneva"/>
              </a:defRPr>
            </a:pPr>
            <a:r>
              <a:rPr b="0" i="0" strike="noStrike" sz="800" u="none">
                <a:solidFill>
                  <a:srgbClr val="000000"/>
                </a:solidFill>
                <a:latin typeface="Geneva"/>
              </a:rPr>
              <a:t>Real Data vs Time</a:t>
            </a:r>
          </a:p>
        </c:rich>
      </c:tx>
      <c:layout>
        <c:manualLayout>
          <c:xMode val="edge"/>
          <c:yMode val="edge"/>
          <c:x val="0.390025"/>
          <c:y val="0"/>
          <c:w val="0.21995"/>
          <c:h val="0.11844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86441"/>
          <c:y val="0.118445"/>
          <c:w val="0.77417"/>
          <c:h val="0.686608"/>
        </c:manualLayout>
      </c:layout>
      <c:scatterChart>
        <c:scatterStyle val="lineMarker"/>
        <c:varyColors val="0"/>
        <c:ser>
          <c:idx val="0"/>
          <c:order val="0"/>
          <c:tx>
            <c:v>Series1</c:v>
          </c:tx>
          <c:spPr>
            <a:solidFill>
              <a:srgbClr val="000080"/>
            </a:solidFill>
            <a:ln w="12700" cap="flat">
              <a:noFill/>
              <a:miter lim="400000"/>
            </a:ln>
            <a:effectLst/>
          </c:spPr>
          <c:marker>
            <c:symbol val="diamond"/>
            <c:size val="2"/>
            <c:spPr>
              <a:solidFill>
                <a:srgbClr val="000080"/>
              </a:solidFill>
              <a:ln w="12700" cap="flat">
                <a:solidFill>
                  <a:srgbClr val="000080"/>
                </a:solidFill>
                <a:prstDash val="solid"/>
                <a:round/>
              </a:ln>
              <a:effectLst/>
            </c:spPr>
          </c:marker>
          <c:dLbls>
            <c:numFmt formatCode="0.000" sourceLinked="0"/>
            <c:txPr>
              <a:bodyPr/>
              <a:lstStyle/>
              <a:p>
                <a:pPr>
                  <a:defRPr b="0" i="0" strike="noStrike" sz="800" u="none">
                    <a:solidFill>
                      <a:srgbClr val="000000"/>
                    </a:solidFill>
                    <a:latin typeface="Geneva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'Sheet1'!$A$15:$A$115</c:f>
              <c:numCache>
                <c:ptCount val="101"/>
                <c:pt idx="0">
                  <c:v>0.000000</c:v>
                </c:pt>
                <c:pt idx="1">
                  <c:v>0.250000</c:v>
                </c:pt>
                <c:pt idx="2">
                  <c:v>0.500000</c:v>
                </c:pt>
                <c:pt idx="3">
                  <c:v>0.750000</c:v>
                </c:pt>
                <c:pt idx="4">
                  <c:v>1.000000</c:v>
                </c:pt>
                <c:pt idx="5">
                  <c:v>1.250000</c:v>
                </c:pt>
                <c:pt idx="6">
                  <c:v>1.500000</c:v>
                </c:pt>
                <c:pt idx="7">
                  <c:v>1.750000</c:v>
                </c:pt>
                <c:pt idx="8">
                  <c:v>2.000000</c:v>
                </c:pt>
                <c:pt idx="9">
                  <c:v>2.250000</c:v>
                </c:pt>
                <c:pt idx="10">
                  <c:v>2.500000</c:v>
                </c:pt>
                <c:pt idx="11">
                  <c:v>2.750000</c:v>
                </c:pt>
                <c:pt idx="12">
                  <c:v>3.000000</c:v>
                </c:pt>
                <c:pt idx="13">
                  <c:v>3.250000</c:v>
                </c:pt>
                <c:pt idx="14">
                  <c:v>3.500000</c:v>
                </c:pt>
                <c:pt idx="15">
                  <c:v>3.750000</c:v>
                </c:pt>
                <c:pt idx="16">
                  <c:v>4.000000</c:v>
                </c:pt>
                <c:pt idx="17">
                  <c:v>4.250000</c:v>
                </c:pt>
                <c:pt idx="18">
                  <c:v>4.500000</c:v>
                </c:pt>
                <c:pt idx="19">
                  <c:v>4.750000</c:v>
                </c:pt>
                <c:pt idx="20">
                  <c:v>5.000000</c:v>
                </c:pt>
                <c:pt idx="21">
                  <c:v>5.250000</c:v>
                </c:pt>
                <c:pt idx="22">
                  <c:v>5.500000</c:v>
                </c:pt>
                <c:pt idx="23">
                  <c:v>5.750000</c:v>
                </c:pt>
                <c:pt idx="24">
                  <c:v>6.000000</c:v>
                </c:pt>
                <c:pt idx="25">
                  <c:v>6.250000</c:v>
                </c:pt>
                <c:pt idx="26">
                  <c:v>6.500000</c:v>
                </c:pt>
                <c:pt idx="27">
                  <c:v>6.750000</c:v>
                </c:pt>
                <c:pt idx="28">
                  <c:v>7.000000</c:v>
                </c:pt>
                <c:pt idx="29">
                  <c:v>7.250000</c:v>
                </c:pt>
                <c:pt idx="30">
                  <c:v>7.500000</c:v>
                </c:pt>
                <c:pt idx="31">
                  <c:v>7.750000</c:v>
                </c:pt>
                <c:pt idx="32">
                  <c:v>8.000000</c:v>
                </c:pt>
                <c:pt idx="33">
                  <c:v>8.250000</c:v>
                </c:pt>
                <c:pt idx="34">
                  <c:v>8.500000</c:v>
                </c:pt>
                <c:pt idx="35">
                  <c:v>8.750000</c:v>
                </c:pt>
                <c:pt idx="36">
                  <c:v>9.000000</c:v>
                </c:pt>
                <c:pt idx="37">
                  <c:v>9.250000</c:v>
                </c:pt>
                <c:pt idx="38">
                  <c:v>9.500000</c:v>
                </c:pt>
                <c:pt idx="39">
                  <c:v>9.750000</c:v>
                </c:pt>
                <c:pt idx="40">
                  <c:v>10.000000</c:v>
                </c:pt>
                <c:pt idx="41">
                  <c:v>10.250000</c:v>
                </c:pt>
                <c:pt idx="42">
                  <c:v>10.500000</c:v>
                </c:pt>
                <c:pt idx="43">
                  <c:v>10.750000</c:v>
                </c:pt>
                <c:pt idx="44">
                  <c:v>11.000000</c:v>
                </c:pt>
                <c:pt idx="45">
                  <c:v>11.250000</c:v>
                </c:pt>
                <c:pt idx="46">
                  <c:v>11.500000</c:v>
                </c:pt>
                <c:pt idx="47">
                  <c:v>11.750000</c:v>
                </c:pt>
                <c:pt idx="48">
                  <c:v>12.000000</c:v>
                </c:pt>
                <c:pt idx="49">
                  <c:v>12.250000</c:v>
                </c:pt>
                <c:pt idx="50">
                  <c:v>12.500000</c:v>
                </c:pt>
                <c:pt idx="51">
                  <c:v>12.750000</c:v>
                </c:pt>
                <c:pt idx="52">
                  <c:v>13.000000</c:v>
                </c:pt>
                <c:pt idx="53">
                  <c:v>13.250000</c:v>
                </c:pt>
                <c:pt idx="54">
                  <c:v>13.500000</c:v>
                </c:pt>
                <c:pt idx="55">
                  <c:v>13.750000</c:v>
                </c:pt>
                <c:pt idx="56">
                  <c:v>14.000000</c:v>
                </c:pt>
                <c:pt idx="57">
                  <c:v>14.250000</c:v>
                </c:pt>
                <c:pt idx="58">
                  <c:v>14.500000</c:v>
                </c:pt>
                <c:pt idx="59">
                  <c:v>14.750000</c:v>
                </c:pt>
                <c:pt idx="60">
                  <c:v>15.000000</c:v>
                </c:pt>
                <c:pt idx="61">
                  <c:v>15.250000</c:v>
                </c:pt>
                <c:pt idx="62">
                  <c:v>15.500000</c:v>
                </c:pt>
                <c:pt idx="63">
                  <c:v>15.750000</c:v>
                </c:pt>
                <c:pt idx="64">
                  <c:v>16.000000</c:v>
                </c:pt>
                <c:pt idx="65">
                  <c:v>16.250000</c:v>
                </c:pt>
                <c:pt idx="66">
                  <c:v>16.500000</c:v>
                </c:pt>
                <c:pt idx="67">
                  <c:v>16.750000</c:v>
                </c:pt>
                <c:pt idx="68">
                  <c:v>17.000000</c:v>
                </c:pt>
                <c:pt idx="69">
                  <c:v>17.250000</c:v>
                </c:pt>
                <c:pt idx="70">
                  <c:v>17.500000</c:v>
                </c:pt>
                <c:pt idx="71">
                  <c:v>17.750000</c:v>
                </c:pt>
                <c:pt idx="72">
                  <c:v>18.000000</c:v>
                </c:pt>
                <c:pt idx="73">
                  <c:v>18.250000</c:v>
                </c:pt>
                <c:pt idx="74">
                  <c:v>18.500000</c:v>
                </c:pt>
                <c:pt idx="75">
                  <c:v>18.750000</c:v>
                </c:pt>
                <c:pt idx="76">
                  <c:v>19.000000</c:v>
                </c:pt>
                <c:pt idx="77">
                  <c:v>19.250000</c:v>
                </c:pt>
                <c:pt idx="78">
                  <c:v>19.500000</c:v>
                </c:pt>
                <c:pt idx="79">
                  <c:v>19.750000</c:v>
                </c:pt>
                <c:pt idx="80">
                  <c:v>20.000000</c:v>
                </c:pt>
                <c:pt idx="81">
                  <c:v>20.250000</c:v>
                </c:pt>
                <c:pt idx="82">
                  <c:v>20.500000</c:v>
                </c:pt>
                <c:pt idx="83">
                  <c:v>20.750000</c:v>
                </c:pt>
                <c:pt idx="84">
                  <c:v>21.000000</c:v>
                </c:pt>
                <c:pt idx="85">
                  <c:v>21.250000</c:v>
                </c:pt>
                <c:pt idx="86">
                  <c:v>21.500000</c:v>
                </c:pt>
                <c:pt idx="87">
                  <c:v>21.750000</c:v>
                </c:pt>
                <c:pt idx="88">
                  <c:v>22.000000</c:v>
                </c:pt>
                <c:pt idx="89">
                  <c:v>22.250000</c:v>
                </c:pt>
                <c:pt idx="90">
                  <c:v>22.500000</c:v>
                </c:pt>
                <c:pt idx="91">
                  <c:v>22.750000</c:v>
                </c:pt>
                <c:pt idx="92">
                  <c:v>23.000000</c:v>
                </c:pt>
                <c:pt idx="93">
                  <c:v>23.250000</c:v>
                </c:pt>
                <c:pt idx="94">
                  <c:v>23.500000</c:v>
                </c:pt>
                <c:pt idx="95">
                  <c:v>23.750000</c:v>
                </c:pt>
                <c:pt idx="96">
                  <c:v>24.000000</c:v>
                </c:pt>
                <c:pt idx="97">
                  <c:v>24.250000</c:v>
                </c:pt>
                <c:pt idx="98">
                  <c:v>24.500000</c:v>
                </c:pt>
                <c:pt idx="99">
                  <c:v>24.750000</c:v>
                </c:pt>
                <c:pt idx="100">
                  <c:v>25.000000</c:v>
                </c:pt>
              </c:numCache>
            </c:numRef>
          </c:xVal>
          <c:yVal>
            <c:numRef>
              <c:f>'Sheet1'!$C$15:$C$115</c:f>
              <c:numCache>
                <c:ptCount val="101"/>
                <c:pt idx="0">
                  <c:v>17.245468</c:v>
                </c:pt>
                <c:pt idx="1">
                  <c:v>14.593646</c:v>
                </c:pt>
                <c:pt idx="2">
                  <c:v>15.982953</c:v>
                </c:pt>
                <c:pt idx="3">
                  <c:v>15.663761</c:v>
                </c:pt>
                <c:pt idx="4">
                  <c:v>15.954593</c:v>
                </c:pt>
                <c:pt idx="5">
                  <c:v>13.281195</c:v>
                </c:pt>
                <c:pt idx="6">
                  <c:v>13.305213</c:v>
                </c:pt>
                <c:pt idx="7">
                  <c:v>13.097865</c:v>
                </c:pt>
                <c:pt idx="8">
                  <c:v>12.963567</c:v>
                </c:pt>
                <c:pt idx="9">
                  <c:v>12.600489</c:v>
                </c:pt>
                <c:pt idx="10">
                  <c:v>10.779837</c:v>
                </c:pt>
                <c:pt idx="11">
                  <c:v>12.226863</c:v>
                </c:pt>
                <c:pt idx="12">
                  <c:v>10.969068</c:v>
                </c:pt>
                <c:pt idx="13">
                  <c:v>10.820702</c:v>
                </c:pt>
                <c:pt idx="14">
                  <c:v>10.035162</c:v>
                </c:pt>
                <c:pt idx="15">
                  <c:v>10.026752</c:v>
                </c:pt>
                <c:pt idx="16">
                  <c:v>11.289759</c:v>
                </c:pt>
                <c:pt idx="17">
                  <c:v>10.361629</c:v>
                </c:pt>
                <c:pt idx="18">
                  <c:v>8.807636</c:v>
                </c:pt>
                <c:pt idx="19">
                  <c:v>8.509918</c:v>
                </c:pt>
                <c:pt idx="20">
                  <c:v>9.786927</c:v>
                </c:pt>
                <c:pt idx="21">
                  <c:v>8.915221</c:v>
                </c:pt>
                <c:pt idx="22">
                  <c:v>8.159467</c:v>
                </c:pt>
                <c:pt idx="23">
                  <c:v>8.256512</c:v>
                </c:pt>
                <c:pt idx="24">
                  <c:v>8.275158</c:v>
                </c:pt>
                <c:pt idx="25">
                  <c:v>7.967257</c:v>
                </c:pt>
                <c:pt idx="26">
                  <c:v>8.234951</c:v>
                </c:pt>
                <c:pt idx="27">
                  <c:v>7.479098</c:v>
                </c:pt>
                <c:pt idx="28">
                  <c:v>6.620131</c:v>
                </c:pt>
                <c:pt idx="29">
                  <c:v>6.928341</c:v>
                </c:pt>
                <c:pt idx="30">
                  <c:v>6.751300</c:v>
                </c:pt>
                <c:pt idx="31">
                  <c:v>6.233378</c:v>
                </c:pt>
                <c:pt idx="32">
                  <c:v>5.768486</c:v>
                </c:pt>
                <c:pt idx="33">
                  <c:v>5.809485</c:v>
                </c:pt>
                <c:pt idx="34">
                  <c:v>5.618831</c:v>
                </c:pt>
                <c:pt idx="35">
                  <c:v>5.926470</c:v>
                </c:pt>
                <c:pt idx="36">
                  <c:v>5.466351</c:v>
                </c:pt>
                <c:pt idx="37">
                  <c:v>4.670568</c:v>
                </c:pt>
                <c:pt idx="38">
                  <c:v>5.294384</c:v>
                </c:pt>
                <c:pt idx="39">
                  <c:v>5.114719</c:v>
                </c:pt>
                <c:pt idx="40">
                  <c:v>4.499450</c:v>
                </c:pt>
                <c:pt idx="41">
                  <c:v>4.202788</c:v>
                </c:pt>
                <c:pt idx="42">
                  <c:v>4.457352</c:v>
                </c:pt>
                <c:pt idx="43">
                  <c:v>4.227996</c:v>
                </c:pt>
                <c:pt idx="44">
                  <c:v>4.361467</c:v>
                </c:pt>
                <c:pt idx="45">
                  <c:v>4.121134</c:v>
                </c:pt>
                <c:pt idx="46">
                  <c:v>3.868198</c:v>
                </c:pt>
                <c:pt idx="47">
                  <c:v>4.097266</c:v>
                </c:pt>
                <c:pt idx="48">
                  <c:v>3.874249</c:v>
                </c:pt>
                <c:pt idx="49">
                  <c:v>3.488783</c:v>
                </c:pt>
                <c:pt idx="50">
                  <c:v>3.556218</c:v>
                </c:pt>
                <c:pt idx="51">
                  <c:v>3.616836</c:v>
                </c:pt>
                <c:pt idx="52">
                  <c:v>3.195652</c:v>
                </c:pt>
                <c:pt idx="53">
                  <c:v>3.031175</c:v>
                </c:pt>
                <c:pt idx="54">
                  <c:v>3.197209</c:v>
                </c:pt>
                <c:pt idx="55">
                  <c:v>2.950936</c:v>
                </c:pt>
                <c:pt idx="56">
                  <c:v>3.020873</c:v>
                </c:pt>
                <c:pt idx="57">
                  <c:v>2.990821</c:v>
                </c:pt>
                <c:pt idx="58">
                  <c:v>2.729355</c:v>
                </c:pt>
                <c:pt idx="59">
                  <c:v>2.476976</c:v>
                </c:pt>
                <c:pt idx="60">
                  <c:v>2.663515</c:v>
                </c:pt>
                <c:pt idx="61">
                  <c:v>2.437541</c:v>
                </c:pt>
                <c:pt idx="62">
                  <c:v>2.349480</c:v>
                </c:pt>
                <c:pt idx="63">
                  <c:v>2.464056</c:v>
                </c:pt>
                <c:pt idx="64">
                  <c:v>2.236299</c:v>
                </c:pt>
                <c:pt idx="65">
                  <c:v>2.354507</c:v>
                </c:pt>
                <c:pt idx="66">
                  <c:v>2.206103</c:v>
                </c:pt>
                <c:pt idx="67">
                  <c:v>2.030586</c:v>
                </c:pt>
                <c:pt idx="68">
                  <c:v>2.125943</c:v>
                </c:pt>
                <c:pt idx="69">
                  <c:v>2.077256</c:v>
                </c:pt>
                <c:pt idx="70">
                  <c:v>1.766477</c:v>
                </c:pt>
                <c:pt idx="71">
                  <c:v>1.688892</c:v>
                </c:pt>
                <c:pt idx="72">
                  <c:v>1.792422</c:v>
                </c:pt>
                <c:pt idx="73">
                  <c:v>1.764850</c:v>
                </c:pt>
                <c:pt idx="74">
                  <c:v>1.561836</c:v>
                </c:pt>
                <c:pt idx="75">
                  <c:v>1.592798</c:v>
                </c:pt>
                <c:pt idx="76">
                  <c:v>1.586171</c:v>
                </c:pt>
                <c:pt idx="77">
                  <c:v>1.499562</c:v>
                </c:pt>
                <c:pt idx="78">
                  <c:v>1.474446</c:v>
                </c:pt>
                <c:pt idx="79">
                  <c:v>1.404811</c:v>
                </c:pt>
                <c:pt idx="80">
                  <c:v>1.483399</c:v>
                </c:pt>
                <c:pt idx="81">
                  <c:v>1.427495</c:v>
                </c:pt>
                <c:pt idx="82">
                  <c:v>1.239244</c:v>
                </c:pt>
                <c:pt idx="83">
                  <c:v>1.297250</c:v>
                </c:pt>
                <c:pt idx="84">
                  <c:v>1.214947</c:v>
                </c:pt>
                <c:pt idx="85">
                  <c:v>1.115544</c:v>
                </c:pt>
                <c:pt idx="86">
                  <c:v>1.237653</c:v>
                </c:pt>
                <c:pt idx="87">
                  <c:v>1.058770</c:v>
                </c:pt>
                <c:pt idx="88">
                  <c:v>1.133370</c:v>
                </c:pt>
                <c:pt idx="89">
                  <c:v>1.055884</c:v>
                </c:pt>
                <c:pt idx="90">
                  <c:v>1.064191</c:v>
                </c:pt>
                <c:pt idx="91">
                  <c:v>0.991496</c:v>
                </c:pt>
                <c:pt idx="92">
                  <c:v>0.943333</c:v>
                </c:pt>
                <c:pt idx="93">
                  <c:v>0.933535</c:v>
                </c:pt>
                <c:pt idx="94">
                  <c:v>0.987614</c:v>
                </c:pt>
                <c:pt idx="95">
                  <c:v>0.850232</c:v>
                </c:pt>
                <c:pt idx="96">
                  <c:v>0.867601</c:v>
                </c:pt>
                <c:pt idx="97">
                  <c:v>0.754615</c:v>
                </c:pt>
                <c:pt idx="98">
                  <c:v>0.837398</c:v>
                </c:pt>
                <c:pt idx="99">
                  <c:v>0.766353</c:v>
                </c:pt>
                <c:pt idx="100">
                  <c:v>0.727572</c:v>
                </c:pt>
              </c:numCache>
            </c:numRef>
          </c:yVal>
          <c:smooth val="0"/>
        </c:ser>
        <c:ser>
          <c:idx val="1"/>
          <c:order val="1"/>
          <c:tx>
            <c:v>Series2</c:v>
          </c:tx>
          <c:spPr>
            <a:solidFill>
              <a:srgbClr val="993366"/>
            </a:solidFill>
            <a:ln w="12700" cap="flat">
              <a:solidFill>
                <a:srgbClr val="DD0806"/>
              </a:solidFill>
              <a:prstDash val="solid"/>
              <a:round/>
            </a:ln>
            <a:effectLst/>
          </c:spPr>
          <c:marker>
            <c:symbol val="none"/>
            <c:size val="3"/>
            <c:spPr>
              <a:solidFill>
                <a:srgbClr val="993366"/>
              </a:solidFill>
              <a:ln w="12700" cap="flat">
                <a:solidFill>
                  <a:srgbClr val="DD0806"/>
                </a:solidFill>
                <a:prstDash val="solid"/>
                <a:round/>
              </a:ln>
              <a:effectLst/>
            </c:spPr>
          </c:marker>
          <c:dLbls>
            <c:numFmt formatCode="0.000" sourceLinked="0"/>
            <c:txPr>
              <a:bodyPr/>
              <a:lstStyle/>
              <a:p>
                <a:pPr>
                  <a:defRPr b="0" i="0" strike="noStrike" sz="800" u="none">
                    <a:solidFill>
                      <a:srgbClr val="000000"/>
                    </a:solidFill>
                    <a:latin typeface="Geneva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'Sheet1'!$A$15:$A$115</c:f>
              <c:numCache>
                <c:ptCount val="101"/>
                <c:pt idx="0">
                  <c:v>0.000000</c:v>
                </c:pt>
                <c:pt idx="1">
                  <c:v>0.250000</c:v>
                </c:pt>
                <c:pt idx="2">
                  <c:v>0.500000</c:v>
                </c:pt>
                <c:pt idx="3">
                  <c:v>0.750000</c:v>
                </c:pt>
                <c:pt idx="4">
                  <c:v>1.000000</c:v>
                </c:pt>
                <c:pt idx="5">
                  <c:v>1.250000</c:v>
                </c:pt>
                <c:pt idx="6">
                  <c:v>1.500000</c:v>
                </c:pt>
                <c:pt idx="7">
                  <c:v>1.750000</c:v>
                </c:pt>
                <c:pt idx="8">
                  <c:v>2.000000</c:v>
                </c:pt>
                <c:pt idx="9">
                  <c:v>2.250000</c:v>
                </c:pt>
                <c:pt idx="10">
                  <c:v>2.500000</c:v>
                </c:pt>
                <c:pt idx="11">
                  <c:v>2.750000</c:v>
                </c:pt>
                <c:pt idx="12">
                  <c:v>3.000000</c:v>
                </c:pt>
                <c:pt idx="13">
                  <c:v>3.250000</c:v>
                </c:pt>
                <c:pt idx="14">
                  <c:v>3.500000</c:v>
                </c:pt>
                <c:pt idx="15">
                  <c:v>3.750000</c:v>
                </c:pt>
                <c:pt idx="16">
                  <c:v>4.000000</c:v>
                </c:pt>
                <c:pt idx="17">
                  <c:v>4.250000</c:v>
                </c:pt>
                <c:pt idx="18">
                  <c:v>4.500000</c:v>
                </c:pt>
                <c:pt idx="19">
                  <c:v>4.750000</c:v>
                </c:pt>
                <c:pt idx="20">
                  <c:v>5.000000</c:v>
                </c:pt>
                <c:pt idx="21">
                  <c:v>5.250000</c:v>
                </c:pt>
                <c:pt idx="22">
                  <c:v>5.500000</c:v>
                </c:pt>
                <c:pt idx="23">
                  <c:v>5.750000</c:v>
                </c:pt>
                <c:pt idx="24">
                  <c:v>6.000000</c:v>
                </c:pt>
                <c:pt idx="25">
                  <c:v>6.250000</c:v>
                </c:pt>
                <c:pt idx="26">
                  <c:v>6.500000</c:v>
                </c:pt>
                <c:pt idx="27">
                  <c:v>6.750000</c:v>
                </c:pt>
                <c:pt idx="28">
                  <c:v>7.000000</c:v>
                </c:pt>
                <c:pt idx="29">
                  <c:v>7.250000</c:v>
                </c:pt>
                <c:pt idx="30">
                  <c:v>7.500000</c:v>
                </c:pt>
                <c:pt idx="31">
                  <c:v>7.750000</c:v>
                </c:pt>
                <c:pt idx="32">
                  <c:v>8.000000</c:v>
                </c:pt>
                <c:pt idx="33">
                  <c:v>8.250000</c:v>
                </c:pt>
                <c:pt idx="34">
                  <c:v>8.500000</c:v>
                </c:pt>
                <c:pt idx="35">
                  <c:v>8.750000</c:v>
                </c:pt>
                <c:pt idx="36">
                  <c:v>9.000000</c:v>
                </c:pt>
                <c:pt idx="37">
                  <c:v>9.250000</c:v>
                </c:pt>
                <c:pt idx="38">
                  <c:v>9.500000</c:v>
                </c:pt>
                <c:pt idx="39">
                  <c:v>9.750000</c:v>
                </c:pt>
                <c:pt idx="40">
                  <c:v>10.000000</c:v>
                </c:pt>
                <c:pt idx="41">
                  <c:v>10.250000</c:v>
                </c:pt>
                <c:pt idx="42">
                  <c:v>10.500000</c:v>
                </c:pt>
                <c:pt idx="43">
                  <c:v>10.750000</c:v>
                </c:pt>
                <c:pt idx="44">
                  <c:v>11.000000</c:v>
                </c:pt>
                <c:pt idx="45">
                  <c:v>11.250000</c:v>
                </c:pt>
                <c:pt idx="46">
                  <c:v>11.500000</c:v>
                </c:pt>
                <c:pt idx="47">
                  <c:v>11.750000</c:v>
                </c:pt>
                <c:pt idx="48">
                  <c:v>12.000000</c:v>
                </c:pt>
                <c:pt idx="49">
                  <c:v>12.250000</c:v>
                </c:pt>
                <c:pt idx="50">
                  <c:v>12.500000</c:v>
                </c:pt>
                <c:pt idx="51">
                  <c:v>12.750000</c:v>
                </c:pt>
                <c:pt idx="52">
                  <c:v>13.000000</c:v>
                </c:pt>
                <c:pt idx="53">
                  <c:v>13.250000</c:v>
                </c:pt>
                <c:pt idx="54">
                  <c:v>13.500000</c:v>
                </c:pt>
                <c:pt idx="55">
                  <c:v>13.750000</c:v>
                </c:pt>
                <c:pt idx="56">
                  <c:v>14.000000</c:v>
                </c:pt>
                <c:pt idx="57">
                  <c:v>14.250000</c:v>
                </c:pt>
                <c:pt idx="58">
                  <c:v>14.500000</c:v>
                </c:pt>
                <c:pt idx="59">
                  <c:v>14.750000</c:v>
                </c:pt>
                <c:pt idx="60">
                  <c:v>15.000000</c:v>
                </c:pt>
                <c:pt idx="61">
                  <c:v>15.250000</c:v>
                </c:pt>
                <c:pt idx="62">
                  <c:v>15.500000</c:v>
                </c:pt>
                <c:pt idx="63">
                  <c:v>15.750000</c:v>
                </c:pt>
                <c:pt idx="64">
                  <c:v>16.000000</c:v>
                </c:pt>
                <c:pt idx="65">
                  <c:v>16.250000</c:v>
                </c:pt>
                <c:pt idx="66">
                  <c:v>16.500000</c:v>
                </c:pt>
                <c:pt idx="67">
                  <c:v>16.750000</c:v>
                </c:pt>
                <c:pt idx="68">
                  <c:v>17.000000</c:v>
                </c:pt>
                <c:pt idx="69">
                  <c:v>17.250000</c:v>
                </c:pt>
                <c:pt idx="70">
                  <c:v>17.500000</c:v>
                </c:pt>
                <c:pt idx="71">
                  <c:v>17.750000</c:v>
                </c:pt>
                <c:pt idx="72">
                  <c:v>18.000000</c:v>
                </c:pt>
                <c:pt idx="73">
                  <c:v>18.250000</c:v>
                </c:pt>
                <c:pt idx="74">
                  <c:v>18.500000</c:v>
                </c:pt>
                <c:pt idx="75">
                  <c:v>18.750000</c:v>
                </c:pt>
                <c:pt idx="76">
                  <c:v>19.000000</c:v>
                </c:pt>
                <c:pt idx="77">
                  <c:v>19.250000</c:v>
                </c:pt>
                <c:pt idx="78">
                  <c:v>19.500000</c:v>
                </c:pt>
                <c:pt idx="79">
                  <c:v>19.750000</c:v>
                </c:pt>
                <c:pt idx="80">
                  <c:v>20.000000</c:v>
                </c:pt>
                <c:pt idx="81">
                  <c:v>20.250000</c:v>
                </c:pt>
                <c:pt idx="82">
                  <c:v>20.500000</c:v>
                </c:pt>
                <c:pt idx="83">
                  <c:v>20.750000</c:v>
                </c:pt>
                <c:pt idx="84">
                  <c:v>21.000000</c:v>
                </c:pt>
                <c:pt idx="85">
                  <c:v>21.250000</c:v>
                </c:pt>
                <c:pt idx="86">
                  <c:v>21.500000</c:v>
                </c:pt>
                <c:pt idx="87">
                  <c:v>21.750000</c:v>
                </c:pt>
                <c:pt idx="88">
                  <c:v>22.000000</c:v>
                </c:pt>
                <c:pt idx="89">
                  <c:v>22.250000</c:v>
                </c:pt>
                <c:pt idx="90">
                  <c:v>22.500000</c:v>
                </c:pt>
                <c:pt idx="91">
                  <c:v>22.750000</c:v>
                </c:pt>
                <c:pt idx="92">
                  <c:v>23.000000</c:v>
                </c:pt>
                <c:pt idx="93">
                  <c:v>23.250000</c:v>
                </c:pt>
                <c:pt idx="94">
                  <c:v>23.500000</c:v>
                </c:pt>
                <c:pt idx="95">
                  <c:v>23.750000</c:v>
                </c:pt>
                <c:pt idx="96">
                  <c:v>24.000000</c:v>
                </c:pt>
                <c:pt idx="97">
                  <c:v>24.250000</c:v>
                </c:pt>
                <c:pt idx="98">
                  <c:v>24.500000</c:v>
                </c:pt>
                <c:pt idx="99">
                  <c:v>24.750000</c:v>
                </c:pt>
                <c:pt idx="100">
                  <c:v>25.000000</c:v>
                </c:pt>
              </c:numCache>
            </c:numRef>
          </c:xVal>
          <c:yVal>
            <c:numRef>
              <c:f>'Sheet1'!$B$15:$B$115</c:f>
              <c:numCache>
                <c:ptCount val="101"/>
                <c:pt idx="0">
                  <c:v>16.666667</c:v>
                </c:pt>
                <c:pt idx="1">
                  <c:v>16.153887</c:v>
                </c:pt>
                <c:pt idx="2">
                  <c:v>15.656884</c:v>
                </c:pt>
                <c:pt idx="3">
                  <c:v>15.175173</c:v>
                </c:pt>
                <c:pt idx="4">
                  <c:v>14.708282</c:v>
                </c:pt>
                <c:pt idx="5">
                  <c:v>14.255755</c:v>
                </c:pt>
                <c:pt idx="6">
                  <c:v>13.817152</c:v>
                </c:pt>
                <c:pt idx="7">
                  <c:v>13.392043</c:v>
                </c:pt>
                <c:pt idx="8">
                  <c:v>12.980013</c:v>
                </c:pt>
                <c:pt idx="9">
                  <c:v>12.580660</c:v>
                </c:pt>
                <c:pt idx="10">
                  <c:v>12.193594</c:v>
                </c:pt>
                <c:pt idx="11">
                  <c:v>11.818436</c:v>
                </c:pt>
                <c:pt idx="12">
                  <c:v>11.454821</c:v>
                </c:pt>
                <c:pt idx="13">
                  <c:v>11.102394</c:v>
                </c:pt>
                <c:pt idx="14">
                  <c:v>10.760809</c:v>
                </c:pt>
                <c:pt idx="15">
                  <c:v>10.429733</c:v>
                </c:pt>
                <c:pt idx="16">
                  <c:v>10.108844</c:v>
                </c:pt>
                <c:pt idx="17">
                  <c:v>9.797828</c:v>
                </c:pt>
                <c:pt idx="18">
                  <c:v>9.496380</c:v>
                </c:pt>
                <c:pt idx="19">
                  <c:v>9.204208</c:v>
                </c:pt>
                <c:pt idx="20">
                  <c:v>8.921024</c:v>
                </c:pt>
                <c:pt idx="21">
                  <c:v>8.646553</c:v>
                </c:pt>
                <c:pt idx="22">
                  <c:v>8.380526</c:v>
                </c:pt>
                <c:pt idx="23">
                  <c:v>8.122685</c:v>
                </c:pt>
                <c:pt idx="24">
                  <c:v>7.872776</c:v>
                </c:pt>
                <c:pt idx="25">
                  <c:v>7.630556</c:v>
                </c:pt>
                <c:pt idx="26">
                  <c:v>7.395789</c:v>
                </c:pt>
                <c:pt idx="27">
                  <c:v>7.168244</c:v>
                </c:pt>
                <c:pt idx="28">
                  <c:v>6.947700</c:v>
                </c:pt>
                <c:pt idx="29">
                  <c:v>6.733942</c:v>
                </c:pt>
                <c:pt idx="30">
                  <c:v>6.526760</c:v>
                </c:pt>
                <c:pt idx="31">
                  <c:v>6.325953</c:v>
                </c:pt>
                <c:pt idx="32">
                  <c:v>6.131324</c:v>
                </c:pt>
                <c:pt idx="33">
                  <c:v>5.942683</c:v>
                </c:pt>
                <c:pt idx="34">
                  <c:v>5.759846</c:v>
                </c:pt>
                <c:pt idx="35">
                  <c:v>5.582634</c:v>
                </c:pt>
                <c:pt idx="36">
                  <c:v>5.410874</c:v>
                </c:pt>
                <c:pt idx="37">
                  <c:v>5.244399</c:v>
                </c:pt>
                <c:pt idx="38">
                  <c:v>5.083046</c:v>
                </c:pt>
                <c:pt idx="39">
                  <c:v>4.926657</c:v>
                </c:pt>
                <c:pt idx="40">
                  <c:v>4.775080</c:v>
                </c:pt>
                <c:pt idx="41">
                  <c:v>4.628166</c:v>
                </c:pt>
                <c:pt idx="42">
                  <c:v>4.485772</c:v>
                </c:pt>
                <c:pt idx="43">
                  <c:v>4.347760</c:v>
                </c:pt>
                <c:pt idx="44">
                  <c:v>4.213993</c:v>
                </c:pt>
                <c:pt idx="45">
                  <c:v>4.084342</c:v>
                </c:pt>
                <c:pt idx="46">
                  <c:v>3.958680</c:v>
                </c:pt>
                <c:pt idx="47">
                  <c:v>3.836885</c:v>
                </c:pt>
                <c:pt idx="48">
                  <c:v>3.718836</c:v>
                </c:pt>
                <c:pt idx="49">
                  <c:v>3.604419</c:v>
                </c:pt>
                <c:pt idx="50">
                  <c:v>3.493523</c:v>
                </c:pt>
                <c:pt idx="51">
                  <c:v>3.386039</c:v>
                </c:pt>
                <c:pt idx="52">
                  <c:v>3.281861</c:v>
                </c:pt>
                <c:pt idx="53">
                  <c:v>3.180889</c:v>
                </c:pt>
                <c:pt idx="54">
                  <c:v>3.083023</c:v>
                </c:pt>
                <c:pt idx="55">
                  <c:v>2.988169</c:v>
                </c:pt>
                <c:pt idx="56">
                  <c:v>2.896232</c:v>
                </c:pt>
                <c:pt idx="57">
                  <c:v>2.807125</c:v>
                </c:pt>
                <c:pt idx="58">
                  <c:v>2.720759</c:v>
                </c:pt>
                <c:pt idx="59">
                  <c:v>2.637050</c:v>
                </c:pt>
                <c:pt idx="60">
                  <c:v>2.555916</c:v>
                </c:pt>
                <c:pt idx="61">
                  <c:v>2.477279</c:v>
                </c:pt>
                <c:pt idx="62">
                  <c:v>2.401061</c:v>
                </c:pt>
                <c:pt idx="63">
                  <c:v>2.327188</c:v>
                </c:pt>
                <c:pt idx="64">
                  <c:v>2.255588</c:v>
                </c:pt>
                <c:pt idx="65">
                  <c:v>2.186191</c:v>
                </c:pt>
                <c:pt idx="66">
                  <c:v>2.118929</c:v>
                </c:pt>
                <c:pt idx="67">
                  <c:v>2.053736</c:v>
                </c:pt>
                <c:pt idx="68">
                  <c:v>1.990549</c:v>
                </c:pt>
                <c:pt idx="69">
                  <c:v>1.929307</c:v>
                </c:pt>
                <c:pt idx="70">
                  <c:v>1.869948</c:v>
                </c:pt>
                <c:pt idx="71">
                  <c:v>1.812416</c:v>
                </c:pt>
                <c:pt idx="72">
                  <c:v>1.756654</c:v>
                </c:pt>
                <c:pt idx="73">
                  <c:v>1.702607</c:v>
                </c:pt>
                <c:pt idx="74">
                  <c:v>1.650223</c:v>
                </c:pt>
                <c:pt idx="75">
                  <c:v>1.599451</c:v>
                </c:pt>
                <c:pt idx="76">
                  <c:v>1.550241</c:v>
                </c:pt>
                <c:pt idx="77">
                  <c:v>1.502546</c:v>
                </c:pt>
                <c:pt idx="78">
                  <c:v>1.456317</c:v>
                </c:pt>
                <c:pt idx="79">
                  <c:v>1.411511</c:v>
                </c:pt>
                <c:pt idx="80">
                  <c:v>1.368083</c:v>
                </c:pt>
                <c:pt idx="81">
                  <c:v>1.325992</c:v>
                </c:pt>
                <c:pt idx="82">
                  <c:v>1.285195</c:v>
                </c:pt>
                <c:pt idx="83">
                  <c:v>1.245654</c:v>
                </c:pt>
                <c:pt idx="84">
                  <c:v>1.207329</c:v>
                </c:pt>
                <c:pt idx="85">
                  <c:v>1.170184</c:v>
                </c:pt>
                <c:pt idx="86">
                  <c:v>1.134181</c:v>
                </c:pt>
                <c:pt idx="87">
                  <c:v>1.099286</c:v>
                </c:pt>
                <c:pt idx="88">
                  <c:v>1.065464</c:v>
                </c:pt>
                <c:pt idx="89">
                  <c:v>1.032683</c:v>
                </c:pt>
                <c:pt idx="90">
                  <c:v>1.000911</c:v>
                </c:pt>
                <c:pt idx="91">
                  <c:v>0.970116</c:v>
                </c:pt>
                <c:pt idx="92">
                  <c:v>0.940269</c:v>
                </c:pt>
                <c:pt idx="93">
                  <c:v>0.911340</c:v>
                </c:pt>
                <c:pt idx="94">
                  <c:v>0.883301</c:v>
                </c:pt>
                <c:pt idx="95">
                  <c:v>0.856125</c:v>
                </c:pt>
                <c:pt idx="96">
                  <c:v>0.829784</c:v>
                </c:pt>
                <c:pt idx="97">
                  <c:v>0.804255</c:v>
                </c:pt>
                <c:pt idx="98">
                  <c:v>0.779510</c:v>
                </c:pt>
                <c:pt idx="99">
                  <c:v>0.755527</c:v>
                </c:pt>
                <c:pt idx="100">
                  <c:v>0.732282</c:v>
                </c:pt>
              </c:numCache>
            </c:numRef>
          </c:yVal>
          <c:smooth val="0"/>
        </c:ser>
        <c:axId val="2094734552"/>
        <c:axId val="2094734553"/>
      </c:scatterChart>
      <c:val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800" u="none">
                    <a:solidFill>
                      <a:srgbClr val="000000"/>
                    </a:solidFill>
                    <a:latin typeface="Geneva"/>
                  </a:defRPr>
                </a:pPr>
                <a:r>
                  <a:rPr b="0" i="0" strike="noStrike" sz="800" u="none">
                    <a:solidFill>
                      <a:srgbClr val="000000"/>
                    </a:solidFill>
                    <a:latin typeface="Geneva"/>
                  </a:rPr>
                  <a:t>Time (hr)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808080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800" u="none">
                <a:solidFill>
                  <a:srgbClr val="000000"/>
                </a:solidFill>
                <a:latin typeface="Geneva"/>
              </a:defRPr>
            </a:pPr>
          </a:p>
        </c:txPr>
        <c:crossAx val="2094734553"/>
        <c:crosses val="autoZero"/>
        <c:crossBetween val="between"/>
        <c:majorUnit val="7.5"/>
        <c:minorUnit val="3.75"/>
      </c:val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i="0" strike="noStrike" sz="800" u="none">
                    <a:solidFill>
                      <a:srgbClr val="000000"/>
                    </a:solidFill>
                    <a:latin typeface="Geneva"/>
                  </a:defRPr>
                </a:pPr>
                <a:r>
                  <a:rPr b="0" i="0" strike="noStrike" sz="800" u="none">
                    <a:solidFill>
                      <a:srgbClr val="000000"/>
                    </a:solidFill>
                    <a:latin typeface="Geneva"/>
                  </a:rPr>
                  <a:t>Cp (mg/L)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808080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800" u="none">
                <a:solidFill>
                  <a:srgbClr val="000000"/>
                </a:solidFill>
                <a:latin typeface="Geneva"/>
              </a:defRPr>
            </a:pPr>
          </a:p>
        </c:txPr>
        <c:crossAx val="2094734552"/>
        <c:crosses val="autoZero"/>
        <c:crossBetween val="between"/>
        <c:majorUnit val="4.5"/>
        <c:minorUnit val="2.25"/>
      </c:valAx>
      <c:spPr>
        <a:solidFill>
          <a:srgbClr val="C0C0C0"/>
        </a:solidFill>
        <a:ln w="12700" cap="flat">
          <a:solidFill>
            <a:srgbClr val="808080"/>
          </a:solidFill>
          <a:prstDash val="solid"/>
          <a:round/>
        </a:ln>
        <a:effectLst/>
      </c:spPr>
    </c:plotArea>
    <c:plotVisOnly val="1"/>
    <c:dispBlanksAs val="gap"/>
  </c:chart>
  <c:spPr>
    <a:solidFill>
      <a:srgbClr val="FFFFFF"/>
    </a:solidFill>
    <a:ln w="12700" cap="flat">
      <a:solidFill>
        <a:srgbClr val="000000"/>
      </a:solidFill>
      <a:prstDash val="solid"/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roundedCorners val="0"/>
  <c:chart>
    <c:title>
      <c:tx>
        <c:rich>
          <a:bodyPr rot="0"/>
          <a:lstStyle/>
          <a:p>
            <a:pPr>
              <a:defRPr b="0" i="0" strike="noStrike" sz="800" u="none">
                <a:solidFill>
                  <a:srgbClr val="000000"/>
                </a:solidFill>
                <a:latin typeface="Geneva"/>
              </a:defRPr>
            </a:pPr>
            <a:r>
              <a:rPr b="0" i="0" strike="noStrike" sz="800" u="none">
                <a:solidFill>
                  <a:srgbClr val="000000"/>
                </a:solidFill>
                <a:latin typeface="Geneva"/>
              </a:rPr>
              <a:t>Residual vs Value</a:t>
            </a:r>
          </a:p>
        </c:rich>
      </c:tx>
      <c:layout>
        <c:manualLayout>
          <c:xMode val="edge"/>
          <c:yMode val="edge"/>
          <c:x val="0.393535"/>
          <c:y val="0"/>
          <c:w val="0.21293"/>
          <c:h val="0.10257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87539"/>
          <c:y val="0.102575"/>
          <c:w val="0.755771"/>
          <c:h val="0.726923"/>
        </c:manualLayout>
      </c:layout>
      <c:scatterChart>
        <c:scatterStyle val="lineMarker"/>
        <c:varyColors val="0"/>
        <c:ser>
          <c:idx val="0"/>
          <c:order val="0"/>
          <c:tx>
            <c:v>Series1</c:v>
          </c:tx>
          <c:spPr>
            <a:solidFill>
              <a:srgbClr val="000080"/>
            </a:solidFill>
            <a:ln w="12700" cap="flat">
              <a:noFill/>
              <a:miter lim="400000"/>
            </a:ln>
            <a:effectLst/>
          </c:spPr>
          <c:marker>
            <c:symbol val="diamond"/>
            <c:size val="2"/>
            <c:spPr>
              <a:solidFill>
                <a:srgbClr val="000080"/>
              </a:solidFill>
              <a:ln w="12700" cap="flat">
                <a:solidFill>
                  <a:srgbClr val="000080"/>
                </a:solidFill>
                <a:prstDash val="solid"/>
                <a:round/>
              </a:ln>
              <a:effectLst/>
            </c:spPr>
          </c:marker>
          <c:dLbls>
            <c:numFmt formatCode="0.000" sourceLinked="0"/>
            <c:txPr>
              <a:bodyPr/>
              <a:lstStyle/>
              <a:p>
                <a:pPr>
                  <a:defRPr b="0" i="0" strike="noStrike" sz="800" u="none">
                    <a:solidFill>
                      <a:srgbClr val="000000"/>
                    </a:solidFill>
                    <a:latin typeface="Geneva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'Sheet1'!$C$15:$C$115</c:f>
              <c:numCache>
                <c:ptCount val="101"/>
                <c:pt idx="0">
                  <c:v>17.245468</c:v>
                </c:pt>
                <c:pt idx="1">
                  <c:v>14.593646</c:v>
                </c:pt>
                <c:pt idx="2">
                  <c:v>15.982953</c:v>
                </c:pt>
                <c:pt idx="3">
                  <c:v>15.663761</c:v>
                </c:pt>
                <c:pt idx="4">
                  <c:v>15.954593</c:v>
                </c:pt>
                <c:pt idx="5">
                  <c:v>13.281195</c:v>
                </c:pt>
                <c:pt idx="6">
                  <c:v>13.305213</c:v>
                </c:pt>
                <c:pt idx="7">
                  <c:v>13.097865</c:v>
                </c:pt>
                <c:pt idx="8">
                  <c:v>12.963567</c:v>
                </c:pt>
                <c:pt idx="9">
                  <c:v>12.600489</c:v>
                </c:pt>
                <c:pt idx="10">
                  <c:v>10.779837</c:v>
                </c:pt>
                <c:pt idx="11">
                  <c:v>12.226863</c:v>
                </c:pt>
                <c:pt idx="12">
                  <c:v>10.969068</c:v>
                </c:pt>
                <c:pt idx="13">
                  <c:v>10.820702</c:v>
                </c:pt>
                <c:pt idx="14">
                  <c:v>10.035162</c:v>
                </c:pt>
                <c:pt idx="15">
                  <c:v>10.026752</c:v>
                </c:pt>
                <c:pt idx="16">
                  <c:v>11.289759</c:v>
                </c:pt>
                <c:pt idx="17">
                  <c:v>10.361629</c:v>
                </c:pt>
                <c:pt idx="18">
                  <c:v>8.807636</c:v>
                </c:pt>
                <c:pt idx="19">
                  <c:v>8.509918</c:v>
                </c:pt>
                <c:pt idx="20">
                  <c:v>9.786927</c:v>
                </c:pt>
                <c:pt idx="21">
                  <c:v>8.915221</c:v>
                </c:pt>
                <c:pt idx="22">
                  <c:v>8.159467</c:v>
                </c:pt>
                <c:pt idx="23">
                  <c:v>8.256512</c:v>
                </c:pt>
                <c:pt idx="24">
                  <c:v>8.275158</c:v>
                </c:pt>
                <c:pt idx="25">
                  <c:v>7.967257</c:v>
                </c:pt>
                <c:pt idx="26">
                  <c:v>8.234951</c:v>
                </c:pt>
                <c:pt idx="27">
                  <c:v>7.479098</c:v>
                </c:pt>
                <c:pt idx="28">
                  <c:v>6.620131</c:v>
                </c:pt>
                <c:pt idx="29">
                  <c:v>6.928341</c:v>
                </c:pt>
                <c:pt idx="30">
                  <c:v>6.751300</c:v>
                </c:pt>
                <c:pt idx="31">
                  <c:v>6.233378</c:v>
                </c:pt>
                <c:pt idx="32">
                  <c:v>5.768486</c:v>
                </c:pt>
                <c:pt idx="33">
                  <c:v>5.809485</c:v>
                </c:pt>
                <c:pt idx="34">
                  <c:v>5.618831</c:v>
                </c:pt>
                <c:pt idx="35">
                  <c:v>5.926470</c:v>
                </c:pt>
                <c:pt idx="36">
                  <c:v>5.466351</c:v>
                </c:pt>
                <c:pt idx="37">
                  <c:v>4.670568</c:v>
                </c:pt>
                <c:pt idx="38">
                  <c:v>5.294384</c:v>
                </c:pt>
                <c:pt idx="39">
                  <c:v>5.114719</c:v>
                </c:pt>
                <c:pt idx="40">
                  <c:v>4.499450</c:v>
                </c:pt>
                <c:pt idx="41">
                  <c:v>4.202788</c:v>
                </c:pt>
                <c:pt idx="42">
                  <c:v>4.457352</c:v>
                </c:pt>
                <c:pt idx="43">
                  <c:v>4.227996</c:v>
                </c:pt>
                <c:pt idx="44">
                  <c:v>4.361467</c:v>
                </c:pt>
                <c:pt idx="45">
                  <c:v>4.121134</c:v>
                </c:pt>
                <c:pt idx="46">
                  <c:v>3.868198</c:v>
                </c:pt>
                <c:pt idx="47">
                  <c:v>4.097266</c:v>
                </c:pt>
                <c:pt idx="48">
                  <c:v>3.874249</c:v>
                </c:pt>
                <c:pt idx="49">
                  <c:v>3.488783</c:v>
                </c:pt>
                <c:pt idx="50">
                  <c:v>3.556218</c:v>
                </c:pt>
                <c:pt idx="51">
                  <c:v>3.616836</c:v>
                </c:pt>
                <c:pt idx="52">
                  <c:v>3.195652</c:v>
                </c:pt>
                <c:pt idx="53">
                  <c:v>3.031175</c:v>
                </c:pt>
                <c:pt idx="54">
                  <c:v>3.197209</c:v>
                </c:pt>
                <c:pt idx="55">
                  <c:v>2.950936</c:v>
                </c:pt>
                <c:pt idx="56">
                  <c:v>3.020873</c:v>
                </c:pt>
                <c:pt idx="57">
                  <c:v>2.990821</c:v>
                </c:pt>
                <c:pt idx="58">
                  <c:v>2.729355</c:v>
                </c:pt>
                <c:pt idx="59">
                  <c:v>2.476976</c:v>
                </c:pt>
                <c:pt idx="60">
                  <c:v>2.663515</c:v>
                </c:pt>
                <c:pt idx="61">
                  <c:v>2.437541</c:v>
                </c:pt>
                <c:pt idx="62">
                  <c:v>2.349480</c:v>
                </c:pt>
                <c:pt idx="63">
                  <c:v>2.464056</c:v>
                </c:pt>
                <c:pt idx="64">
                  <c:v>2.236299</c:v>
                </c:pt>
                <c:pt idx="65">
                  <c:v>2.354507</c:v>
                </c:pt>
                <c:pt idx="66">
                  <c:v>2.206103</c:v>
                </c:pt>
                <c:pt idx="67">
                  <c:v>2.030586</c:v>
                </c:pt>
                <c:pt idx="68">
                  <c:v>2.125943</c:v>
                </c:pt>
                <c:pt idx="69">
                  <c:v>2.077256</c:v>
                </c:pt>
                <c:pt idx="70">
                  <c:v>1.766477</c:v>
                </c:pt>
                <c:pt idx="71">
                  <c:v>1.688892</c:v>
                </c:pt>
                <c:pt idx="72">
                  <c:v>1.792422</c:v>
                </c:pt>
                <c:pt idx="73">
                  <c:v>1.764850</c:v>
                </c:pt>
                <c:pt idx="74">
                  <c:v>1.561836</c:v>
                </c:pt>
                <c:pt idx="75">
                  <c:v>1.592798</c:v>
                </c:pt>
                <c:pt idx="76">
                  <c:v>1.586171</c:v>
                </c:pt>
                <c:pt idx="77">
                  <c:v>1.499562</c:v>
                </c:pt>
                <c:pt idx="78">
                  <c:v>1.474446</c:v>
                </c:pt>
                <c:pt idx="79">
                  <c:v>1.404811</c:v>
                </c:pt>
                <c:pt idx="80">
                  <c:v>1.483399</c:v>
                </c:pt>
                <c:pt idx="81">
                  <c:v>1.427495</c:v>
                </c:pt>
                <c:pt idx="82">
                  <c:v>1.239244</c:v>
                </c:pt>
                <c:pt idx="83">
                  <c:v>1.297250</c:v>
                </c:pt>
                <c:pt idx="84">
                  <c:v>1.214947</c:v>
                </c:pt>
                <c:pt idx="85">
                  <c:v>1.115544</c:v>
                </c:pt>
                <c:pt idx="86">
                  <c:v>1.237653</c:v>
                </c:pt>
                <c:pt idx="87">
                  <c:v>1.058770</c:v>
                </c:pt>
                <c:pt idx="88">
                  <c:v>1.133370</c:v>
                </c:pt>
                <c:pt idx="89">
                  <c:v>1.055884</c:v>
                </c:pt>
                <c:pt idx="90">
                  <c:v>1.064191</c:v>
                </c:pt>
                <c:pt idx="91">
                  <c:v>0.991496</c:v>
                </c:pt>
                <c:pt idx="92">
                  <c:v>0.943333</c:v>
                </c:pt>
                <c:pt idx="93">
                  <c:v>0.933535</c:v>
                </c:pt>
                <c:pt idx="94">
                  <c:v>0.987614</c:v>
                </c:pt>
                <c:pt idx="95">
                  <c:v>0.850232</c:v>
                </c:pt>
                <c:pt idx="96">
                  <c:v>0.867601</c:v>
                </c:pt>
                <c:pt idx="97">
                  <c:v>0.754615</c:v>
                </c:pt>
                <c:pt idx="98">
                  <c:v>0.837398</c:v>
                </c:pt>
                <c:pt idx="99">
                  <c:v>0.766353</c:v>
                </c:pt>
                <c:pt idx="100">
                  <c:v>0.727572</c:v>
                </c:pt>
              </c:numCache>
            </c:numRef>
          </c:xVal>
          <c:yVal>
            <c:numRef>
              <c:f>'Sheet1'!$D$15:$D$115</c:f>
              <c:numCache>
                <c:ptCount val="101"/>
                <c:pt idx="0">
                  <c:v>0.578801</c:v>
                </c:pt>
                <c:pt idx="1">
                  <c:v>1.560241</c:v>
                </c:pt>
                <c:pt idx="2">
                  <c:v>0.326069</c:v>
                </c:pt>
                <c:pt idx="3">
                  <c:v>0.488588</c:v>
                </c:pt>
                <c:pt idx="4">
                  <c:v>1.246312</c:v>
                </c:pt>
                <c:pt idx="5">
                  <c:v>0.974561</c:v>
                </c:pt>
                <c:pt idx="6">
                  <c:v>0.511939</c:v>
                </c:pt>
                <c:pt idx="7">
                  <c:v>0.294178</c:v>
                </c:pt>
                <c:pt idx="8">
                  <c:v>0.016446</c:v>
                </c:pt>
                <c:pt idx="9">
                  <c:v>0.019829</c:v>
                </c:pt>
                <c:pt idx="10">
                  <c:v>1.413757</c:v>
                </c:pt>
                <c:pt idx="11">
                  <c:v>0.408427</c:v>
                </c:pt>
                <c:pt idx="12">
                  <c:v>0.485754</c:v>
                </c:pt>
                <c:pt idx="13">
                  <c:v>0.281692</c:v>
                </c:pt>
                <c:pt idx="14">
                  <c:v>0.725647</c:v>
                </c:pt>
                <c:pt idx="15">
                  <c:v>0.402982</c:v>
                </c:pt>
                <c:pt idx="16">
                  <c:v>1.180915</c:v>
                </c:pt>
                <c:pt idx="17">
                  <c:v>0.563801</c:v>
                </c:pt>
                <c:pt idx="18">
                  <c:v>0.688745</c:v>
                </c:pt>
                <c:pt idx="19">
                  <c:v>0.694289</c:v>
                </c:pt>
                <c:pt idx="20">
                  <c:v>0.865903</c:v>
                </c:pt>
                <c:pt idx="21">
                  <c:v>0.268668</c:v>
                </c:pt>
                <c:pt idx="22">
                  <c:v>0.221059</c:v>
                </c:pt>
                <c:pt idx="23">
                  <c:v>0.133827</c:v>
                </c:pt>
                <c:pt idx="24">
                  <c:v>0.402382</c:v>
                </c:pt>
                <c:pt idx="25">
                  <c:v>0.336701</c:v>
                </c:pt>
                <c:pt idx="26">
                  <c:v>0.839163</c:v>
                </c:pt>
                <c:pt idx="27">
                  <c:v>0.310854</c:v>
                </c:pt>
                <c:pt idx="28">
                  <c:v>0.327570</c:v>
                </c:pt>
                <c:pt idx="29">
                  <c:v>0.194399</c:v>
                </c:pt>
                <c:pt idx="30">
                  <c:v>0.224539</c:v>
                </c:pt>
                <c:pt idx="31">
                  <c:v>0.092575</c:v>
                </c:pt>
                <c:pt idx="32">
                  <c:v>0.362838</c:v>
                </c:pt>
                <c:pt idx="33">
                  <c:v>0.133198</c:v>
                </c:pt>
                <c:pt idx="34">
                  <c:v>0.141015</c:v>
                </c:pt>
                <c:pt idx="35">
                  <c:v>0.343836</c:v>
                </c:pt>
                <c:pt idx="36">
                  <c:v>0.055477</c:v>
                </c:pt>
                <c:pt idx="37">
                  <c:v>0.573831</c:v>
                </c:pt>
                <c:pt idx="38">
                  <c:v>0.211338</c:v>
                </c:pt>
                <c:pt idx="39">
                  <c:v>0.188062</c:v>
                </c:pt>
                <c:pt idx="40">
                  <c:v>0.275630</c:v>
                </c:pt>
                <c:pt idx="41">
                  <c:v>0.425378</c:v>
                </c:pt>
                <c:pt idx="42">
                  <c:v>0.028420</c:v>
                </c:pt>
                <c:pt idx="43">
                  <c:v>0.119764</c:v>
                </c:pt>
                <c:pt idx="44">
                  <c:v>0.147474</c:v>
                </c:pt>
                <c:pt idx="45">
                  <c:v>0.036792</c:v>
                </c:pt>
                <c:pt idx="46">
                  <c:v>0.090482</c:v>
                </c:pt>
                <c:pt idx="47">
                  <c:v>0.260382</c:v>
                </c:pt>
                <c:pt idx="48">
                  <c:v>0.155413</c:v>
                </c:pt>
                <c:pt idx="49">
                  <c:v>0.115636</c:v>
                </c:pt>
                <c:pt idx="50">
                  <c:v>0.062694</c:v>
                </c:pt>
                <c:pt idx="51">
                  <c:v>0.230797</c:v>
                </c:pt>
                <c:pt idx="52">
                  <c:v>0.086209</c:v>
                </c:pt>
                <c:pt idx="53">
                  <c:v>0.149714</c:v>
                </c:pt>
                <c:pt idx="54">
                  <c:v>0.114186</c:v>
                </c:pt>
                <c:pt idx="55">
                  <c:v>0.037233</c:v>
                </c:pt>
                <c:pt idx="56">
                  <c:v>0.124641</c:v>
                </c:pt>
                <c:pt idx="57">
                  <c:v>0.183696</c:v>
                </c:pt>
                <c:pt idx="58">
                  <c:v>0.008597</c:v>
                </c:pt>
                <c:pt idx="59">
                  <c:v>0.160074</c:v>
                </c:pt>
                <c:pt idx="60">
                  <c:v>0.107599</c:v>
                </c:pt>
                <c:pt idx="61">
                  <c:v>0.039738</c:v>
                </c:pt>
                <c:pt idx="62">
                  <c:v>0.051581</c:v>
                </c:pt>
                <c:pt idx="63">
                  <c:v>0.136867</c:v>
                </c:pt>
                <c:pt idx="64">
                  <c:v>0.019289</c:v>
                </c:pt>
                <c:pt idx="65">
                  <c:v>0.168317</c:v>
                </c:pt>
                <c:pt idx="66">
                  <c:v>0.087175</c:v>
                </c:pt>
                <c:pt idx="67">
                  <c:v>0.023150</c:v>
                </c:pt>
                <c:pt idx="68">
                  <c:v>0.135393</c:v>
                </c:pt>
                <c:pt idx="69">
                  <c:v>0.147949</c:v>
                </c:pt>
                <c:pt idx="70">
                  <c:v>0.103471</c:v>
                </c:pt>
                <c:pt idx="71">
                  <c:v>0.123524</c:v>
                </c:pt>
                <c:pt idx="72">
                  <c:v>0.035769</c:v>
                </c:pt>
                <c:pt idx="73">
                  <c:v>0.062243</c:v>
                </c:pt>
                <c:pt idx="74">
                  <c:v>0.088387</c:v>
                </c:pt>
                <c:pt idx="75">
                  <c:v>0.006654</c:v>
                </c:pt>
                <c:pt idx="76">
                  <c:v>0.035930</c:v>
                </c:pt>
                <c:pt idx="77">
                  <c:v>0.002984</c:v>
                </c:pt>
                <c:pt idx="78">
                  <c:v>0.018129</c:v>
                </c:pt>
                <c:pt idx="79">
                  <c:v>0.006700</c:v>
                </c:pt>
                <c:pt idx="80">
                  <c:v>0.115316</c:v>
                </c:pt>
                <c:pt idx="81">
                  <c:v>0.101503</c:v>
                </c:pt>
                <c:pt idx="82">
                  <c:v>0.045951</c:v>
                </c:pt>
                <c:pt idx="83">
                  <c:v>0.051596</c:v>
                </c:pt>
                <c:pt idx="84">
                  <c:v>0.007618</c:v>
                </c:pt>
                <c:pt idx="85">
                  <c:v>0.054639</c:v>
                </c:pt>
                <c:pt idx="86">
                  <c:v>0.103472</c:v>
                </c:pt>
                <c:pt idx="87">
                  <c:v>0.040515</c:v>
                </c:pt>
                <c:pt idx="88">
                  <c:v>0.067906</c:v>
                </c:pt>
                <c:pt idx="89">
                  <c:v>0.023200</c:v>
                </c:pt>
                <c:pt idx="90">
                  <c:v>0.063280</c:v>
                </c:pt>
                <c:pt idx="91">
                  <c:v>0.021379</c:v>
                </c:pt>
                <c:pt idx="92">
                  <c:v>0.003064</c:v>
                </c:pt>
                <c:pt idx="93">
                  <c:v>0.022195</c:v>
                </c:pt>
                <c:pt idx="94">
                  <c:v>0.104313</c:v>
                </c:pt>
                <c:pt idx="95">
                  <c:v>0.005893</c:v>
                </c:pt>
                <c:pt idx="96">
                  <c:v>0.037817</c:v>
                </c:pt>
                <c:pt idx="97">
                  <c:v>0.049640</c:v>
                </c:pt>
                <c:pt idx="98">
                  <c:v>0.057888</c:v>
                </c:pt>
                <c:pt idx="99">
                  <c:v>0.010826</c:v>
                </c:pt>
                <c:pt idx="100">
                  <c:v>0.004710</c:v>
                </c:pt>
              </c:numCache>
            </c:numRef>
          </c:yVal>
          <c:smooth val="0"/>
        </c:ser>
        <c:ser>
          <c:idx val="1"/>
          <c:order val="1"/>
          <c:tx>
            <c:v>Series2</c:v>
          </c:tx>
          <c:spPr>
            <a:solidFill>
              <a:srgbClr val="993366"/>
            </a:solidFill>
            <a:ln w="25400" cap="flat">
              <a:solidFill>
                <a:srgbClr val="DD0806"/>
              </a:solidFill>
              <a:prstDash val="solid"/>
              <a:round/>
            </a:ln>
            <a:effectLst/>
          </c:spPr>
          <c:marker>
            <c:symbol val="none"/>
            <c:size val="3"/>
            <c:spPr>
              <a:solidFill>
                <a:srgbClr val="993366"/>
              </a:solidFill>
              <a:ln w="25400" cap="flat">
                <a:solidFill>
                  <a:srgbClr val="DD0806"/>
                </a:solidFill>
                <a:prstDash val="solid"/>
                <a:round/>
              </a:ln>
              <a:effectLst/>
            </c:spPr>
          </c:marker>
          <c:dLbls>
            <c:numFmt formatCode="0.0000" sourceLinked="0"/>
            <c:txPr>
              <a:bodyPr/>
              <a:lstStyle/>
              <a:p>
                <a:pPr>
                  <a:defRPr b="0" i="0" strike="noStrike" sz="800" u="none">
                    <a:solidFill>
                      <a:srgbClr val="000000"/>
                    </a:solidFill>
                    <a:latin typeface="Geneva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xVal>
            <c:numRef>
              <c:f>'Sheet1'!$E$11:$E$12</c:f>
              <c:numCache>
                <c:ptCount val="2"/>
                <c:pt idx="0">
                  <c:v>0.500000</c:v>
                </c:pt>
                <c:pt idx="1">
                  <c:v>50.000000</c:v>
                </c:pt>
              </c:numCache>
            </c:numRef>
          </c:xVal>
          <c:yVal>
            <c:numRef>
              <c:f>'Sheet1'!$F$11:$F$12</c:f>
              <c:numCache>
                <c:ptCount val="2"/>
                <c:pt idx="0">
                  <c:v>0.011401</c:v>
                </c:pt>
                <c:pt idx="1">
                  <c:v>2.312795</c:v>
                </c:pt>
              </c:numCache>
            </c:numRef>
          </c:yVal>
          <c:smooth val="0"/>
        </c:ser>
        <c:axId val="2094734552"/>
        <c:axId val="2094734553"/>
      </c:scatterChart>
      <c:valAx>
        <c:axId val="2094734552"/>
        <c:scaling>
          <c:logBase val="10"/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800" u="none">
                    <a:solidFill>
                      <a:srgbClr val="000000"/>
                    </a:solidFill>
                    <a:latin typeface="Geneva"/>
                  </a:defRPr>
                </a:pPr>
                <a:r>
                  <a:rPr b="0" i="0" strike="noStrike" sz="800" u="none">
                    <a:solidFill>
                      <a:srgbClr val="000000"/>
                    </a:solidFill>
                    <a:latin typeface="Geneva"/>
                  </a:rPr>
                  <a:t>Cp (mg/L)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808080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800" u="none">
                <a:solidFill>
                  <a:srgbClr val="000000"/>
                </a:solidFill>
                <a:latin typeface="Geneva"/>
              </a:defRPr>
            </a:pPr>
          </a:p>
        </c:txPr>
        <c:crossAx val="2094734553"/>
        <c:crosses val="autoZero"/>
        <c:crossBetween val="between"/>
      </c:valAx>
      <c:valAx>
        <c:axId val="2094734553"/>
        <c:scaling>
          <c:logBase val="10"/>
          <c:orientation val="minMax"/>
        </c:scaling>
        <c:delete val="0"/>
        <c:axPos val="l"/>
        <c:majorGridlines>
          <c:spPr>
            <a:ln w="12700" cap="flat">
              <a:solidFill>
                <a:srgbClr val="000000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i="0" strike="noStrike" sz="800" u="none">
                    <a:solidFill>
                      <a:srgbClr val="000000"/>
                    </a:solidFill>
                    <a:latin typeface="Geneva"/>
                  </a:defRPr>
                </a:pPr>
                <a:r>
                  <a:rPr b="0" i="0" strike="noStrike" sz="800" u="none">
                    <a:solidFill>
                      <a:srgbClr val="000000"/>
                    </a:solidFill>
                    <a:latin typeface="Geneva"/>
                  </a:rPr>
                  <a:t>Residual (StdDev)</a:t>
                </a:r>
              </a:p>
            </c:rich>
          </c:tx>
          <c:layout/>
          <c:overlay val="1"/>
        </c:title>
        <c:numFmt formatCode="General" sourceLinked="1"/>
        <c:majorTickMark val="out"/>
        <c:minorTickMark val="none"/>
        <c:tickLblPos val="nextTo"/>
        <c:spPr>
          <a:ln w="12700" cap="flat">
            <a:solidFill>
              <a:srgbClr val="808080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800" u="none">
                <a:solidFill>
                  <a:srgbClr val="000000"/>
                </a:solidFill>
                <a:latin typeface="Geneva"/>
              </a:defRPr>
            </a:pPr>
          </a:p>
        </c:txPr>
        <c:crossAx val="2094734552"/>
        <c:crosses val="autoZero"/>
        <c:crossBetween val="between"/>
      </c:valAx>
      <c:spPr>
        <a:solidFill>
          <a:srgbClr val="C0C0C0"/>
        </a:solidFill>
        <a:ln w="12700" cap="flat">
          <a:solidFill>
            <a:srgbClr val="808080"/>
          </a:solidFill>
          <a:prstDash val="solid"/>
          <a:round/>
        </a:ln>
        <a:effectLst/>
      </c:spPr>
    </c:plotArea>
    <c:plotVisOnly val="1"/>
    <c:dispBlanksAs val="gap"/>
  </c:chart>
  <c:spPr>
    <a:solidFill>
      <a:srgbClr val="FFFFFF"/>
    </a:solidFill>
    <a:ln w="12700" cap="flat">
      <a:solidFill>
        <a:srgbClr val="000000"/>
      </a:solidFill>
      <a:prstDash val="solid"/>
      <a:round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7</xdr:col>
      <xdr:colOff>21635</xdr:colOff>
      <xdr:row>10</xdr:row>
      <xdr:rowOff>84727</xdr:rowOff>
    </xdr:from>
    <xdr:to>
      <xdr:col>11</xdr:col>
      <xdr:colOff>710272</xdr:colOff>
      <xdr:row>23</xdr:row>
      <xdr:rowOff>154091</xdr:rowOff>
    </xdr:to>
    <xdr:graphicFrame>
      <xdr:nvGraphicFramePr>
        <xdr:cNvPr id="2" name="Chart 2"/>
        <xdr:cNvGraphicFramePr/>
      </xdr:nvGraphicFramePr>
      <xdr:xfrm>
        <a:off x="5889035" y="1773827"/>
        <a:ext cx="3990638" cy="2215665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21976</xdr:colOff>
      <xdr:row>27</xdr:row>
      <xdr:rowOff>82731</xdr:rowOff>
    </xdr:from>
    <xdr:to>
      <xdr:col>11</xdr:col>
      <xdr:colOff>687241</xdr:colOff>
      <xdr:row>42</xdr:row>
      <xdr:rowOff>164690</xdr:rowOff>
    </xdr:to>
    <xdr:graphicFrame>
      <xdr:nvGraphicFramePr>
        <xdr:cNvPr id="3" name="Chart 3"/>
        <xdr:cNvGraphicFramePr/>
      </xdr:nvGraphicFramePr>
      <xdr:xfrm>
        <a:off x="5889376" y="4578531"/>
        <a:ext cx="3967266" cy="255846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M115"/>
  <sheetViews>
    <sheetView workbookViewId="0" showGridLines="0" defaultGridColor="1"/>
  </sheetViews>
  <sheetFormatPr defaultColWidth="10.8333" defaultRowHeight="13" customHeight="1" outlineLevelRow="0" outlineLevelCol="0"/>
  <cols>
    <col min="1" max="1" width="10.8516" style="1" customWidth="1"/>
    <col min="2" max="2" width="10.8516" style="1" customWidth="1"/>
    <col min="3" max="3" width="10.8516" style="1" customWidth="1"/>
    <col min="4" max="4" width="10.8516" style="1" customWidth="1"/>
    <col min="5" max="5" width="10.8516" style="1" customWidth="1"/>
    <col min="6" max="6" width="12" style="1" customWidth="1"/>
    <col min="7" max="7" width="10.8516" style="1" customWidth="1"/>
    <col min="8" max="8" width="10.8516" style="1" customWidth="1"/>
    <col min="9" max="9" width="10.8516" style="1" customWidth="1"/>
    <col min="10" max="10" width="10.8516" style="1" customWidth="1"/>
    <col min="11" max="11" width="10.8516" style="1" customWidth="1"/>
    <col min="12" max="12" width="10.8516" style="1" customWidth="1"/>
    <col min="13" max="13" width="10.8516" style="1" customWidth="1"/>
    <col min="14" max="256" width="10.8516" style="1" customWidth="1"/>
  </cols>
  <sheetData>
    <row r="1" ht="16" customHeight="1">
      <c r="A1" t="s" s="2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3" customHeight="1">
      <c r="A3" t="s" s="4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13" customHeight="1">
      <c r="A4" t="s" s="4">
        <v>3</v>
      </c>
      <c r="B4" s="3"/>
      <c r="C4" s="3"/>
      <c r="D4" s="3"/>
      <c r="E4" s="3"/>
      <c r="F4" s="3"/>
      <c r="G4" s="3"/>
      <c r="H4" s="3"/>
      <c r="I4" s="3"/>
      <c r="J4" t="s" s="4">
        <v>4</v>
      </c>
      <c r="K4" s="3"/>
      <c r="L4" s="3"/>
      <c r="M4" s="3"/>
    </row>
    <row r="5" ht="13" customHeight="1">
      <c r="A5" t="s" s="4">
        <v>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ht="13" customHeight="1">
      <c r="A6" t="s" s="4">
        <v>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ht="13" customHeight="1">
      <c r="A7" t="s" s="4">
        <v>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ht="13" customHeight="1">
      <c r="A8" s="3"/>
      <c r="B8" s="3"/>
      <c r="C8" s="3"/>
      <c r="D8" t="s" s="4">
        <v>8</v>
      </c>
      <c r="E8" s="3"/>
      <c r="F8" s="3"/>
      <c r="G8" s="3"/>
      <c r="H8" s="3"/>
      <c r="I8" s="3"/>
      <c r="J8" s="3"/>
      <c r="K8" s="3"/>
      <c r="L8" s="3"/>
      <c r="M8" s="3"/>
    </row>
    <row r="9" ht="13" customHeight="1">
      <c r="A9" t="s" s="4">
        <v>9</v>
      </c>
      <c r="B9" s="5">
        <v>500</v>
      </c>
      <c r="C9" t="s" s="4">
        <v>10</v>
      </c>
      <c r="D9" t="s" s="4">
        <v>11</v>
      </c>
      <c r="E9" s="6">
        <f>SLOPE(F15:F115,E15:E115)</f>
        <v>2.307175533533545</v>
      </c>
      <c r="F9" s="3"/>
      <c r="G9" s="3"/>
      <c r="H9" s="3"/>
      <c r="I9" s="3"/>
      <c r="J9" s="3"/>
      <c r="K9" s="3"/>
      <c r="L9" s="3"/>
      <c r="M9" s="3"/>
    </row>
    <row r="10" ht="13" customHeight="1">
      <c r="A10" t="s" s="4">
        <v>12</v>
      </c>
      <c r="B10" s="5">
        <v>0.125</v>
      </c>
      <c r="C10" t="s" s="4">
        <v>13</v>
      </c>
      <c r="D10" t="s" s="4">
        <v>14</v>
      </c>
      <c r="E10" s="6">
        <f>INTERCEPT(F15:F115,E15:E115)</f>
        <v>-3.19154789337672</v>
      </c>
      <c r="F10" s="6">
        <f>SQRT(10^E10)</f>
        <v>0.02536448526137137</v>
      </c>
      <c r="G10" s="3"/>
      <c r="H10" s="3"/>
      <c r="I10" s="3"/>
      <c r="J10" s="3"/>
      <c r="K10" s="3"/>
      <c r="L10" s="3"/>
      <c r="M10" s="3"/>
    </row>
    <row r="11" ht="13" customHeight="1">
      <c r="A11" t="s" s="4">
        <v>15</v>
      </c>
      <c r="B11" s="5">
        <v>30</v>
      </c>
      <c r="C11" t="s" s="4">
        <v>16</v>
      </c>
      <c r="D11" t="s" s="4">
        <v>17</v>
      </c>
      <c r="E11" s="5">
        <f>B9/1000</f>
        <v>0.5</v>
      </c>
      <c r="F11" s="6">
        <f>SQRT((10^E10)*(E11^(E9)))</f>
        <v>0.01140148795767758</v>
      </c>
      <c r="G11" s="3"/>
      <c r="H11" s="3"/>
      <c r="I11" s="3"/>
      <c r="J11" s="3"/>
      <c r="K11" s="3"/>
      <c r="L11" s="3"/>
      <c r="M11" s="3"/>
    </row>
    <row r="12" ht="13" customHeight="1">
      <c r="A12" t="s" s="4">
        <v>18</v>
      </c>
      <c r="B12" s="5">
        <v>5</v>
      </c>
      <c r="C12" t="s" s="4">
        <v>19</v>
      </c>
      <c r="D12" t="s" s="4">
        <v>20</v>
      </c>
      <c r="E12" s="5">
        <f>B9/10</f>
        <v>50</v>
      </c>
      <c r="F12" s="6">
        <f>SQRT((10^E10)*(E12^(E9)))</f>
        <v>2.312794609376449</v>
      </c>
      <c r="G12" s="3"/>
      <c r="H12" s="3"/>
      <c r="I12" s="3"/>
      <c r="J12" s="3"/>
      <c r="K12" s="3"/>
      <c r="L12" s="3"/>
      <c r="M12" s="3"/>
    </row>
    <row r="13" ht="13" customHeight="1">
      <c r="A13" t="s" s="4">
        <v>21</v>
      </c>
      <c r="B13" s="5">
        <v>1</v>
      </c>
      <c r="C13" t="s" s="4">
        <v>22</v>
      </c>
      <c r="D13" s="5">
        <v>0.5</v>
      </c>
      <c r="E13" s="3"/>
      <c r="F13" s="3"/>
      <c r="G13" s="3"/>
      <c r="H13" s="3"/>
      <c r="I13" s="3"/>
      <c r="J13" s="3"/>
      <c r="K13" s="3"/>
      <c r="L13" s="3"/>
      <c r="M13" s="3"/>
    </row>
    <row r="14" ht="13" customHeight="1">
      <c r="A14" t="s" s="4">
        <v>23</v>
      </c>
      <c r="B14" t="s" s="4">
        <v>24</v>
      </c>
      <c r="C14" t="s" s="4">
        <v>25</v>
      </c>
      <c r="D14" t="s" s="4">
        <v>26</v>
      </c>
      <c r="E14" t="s" s="7">
        <v>27</v>
      </c>
      <c r="F14" t="s" s="4">
        <v>28</v>
      </c>
      <c r="G14" s="3"/>
      <c r="H14" s="3"/>
      <c r="I14" s="3"/>
      <c r="J14" s="3"/>
      <c r="K14" s="3"/>
      <c r="L14" s="3"/>
      <c r="M14" s="3"/>
    </row>
    <row r="15" ht="13" customHeight="1">
      <c r="A15" s="8">
        <v>0</v>
      </c>
      <c r="B15" s="9">
        <f>($B$9/$B$11)*EXP(-$B$10*A15)</f>
        <v>16.66666666666667</v>
      </c>
      <c r="C15" s="9">
        <f>IF($B$13=1,B15*(1-($B$12/100)*(RAND()+RAND()+RAND()+RAND()+RAND()+RAND()+RAND()+RAND()+RAND()+RAND()+RAND()+RAND()-6)),B15-$D$13*(RAND()+RAND()+RAND()+RAND()+RAND()+RAND()+RAND()+RAND()+RAND()+RAND()+RAND()+RAND()-6))</f>
        <v>17.24546806064619</v>
      </c>
      <c r="D15" s="9">
        <f>ABS(B15-C15)</f>
        <v>0.5788013939795178</v>
      </c>
      <c r="E15" s="8">
        <f>IF(C15&gt;0,LOG(C15),LOG(B15))</f>
        <v>1.236674986085099</v>
      </c>
      <c r="F15" s="8">
        <f>LOG(D15*D15)</f>
        <v>-0.4749408632024638</v>
      </c>
      <c r="G15" s="3"/>
      <c r="H15" s="3"/>
      <c r="I15" s="3"/>
      <c r="J15" s="3"/>
      <c r="K15" s="3"/>
      <c r="L15" s="3"/>
      <c r="M15" s="3"/>
    </row>
    <row r="16" ht="13" customHeight="1">
      <c r="A16" s="8">
        <v>0.25</v>
      </c>
      <c r="B16" s="9">
        <f>($B$9/$B$11)*EXP(-$B$10*A16)</f>
        <v>16.1538872412724</v>
      </c>
      <c r="C16" s="9">
        <f>IF($B$13=1,B16*(1-($B$12/100)*(RAND()+RAND()+RAND()+RAND()+RAND()+RAND()+RAND()+RAND()+RAND()+RAND()+RAND()+RAND()-6)),B16-$D$13*(RAND()+RAND()+RAND()+RAND()+RAND()+RAND()+RAND()+RAND()+RAND()+RAND()+RAND()+RAND()-6))</f>
        <v>14.59364632865438</v>
      </c>
      <c r="D16" s="9">
        <f>ABS(B16-C16)</f>
        <v>1.560240912618026</v>
      </c>
      <c r="E16" s="8">
        <f>IF(C16&gt;0,LOG(C16),LOG(B16))</f>
        <v>1.16416381708624</v>
      </c>
      <c r="F16" s="8">
        <f>LOG(D16*D16)</f>
        <v>0.3863833235584421</v>
      </c>
      <c r="G16" s="3"/>
      <c r="H16" s="3"/>
      <c r="I16" s="3"/>
      <c r="J16" s="3"/>
      <c r="K16" s="3"/>
      <c r="L16" s="3"/>
      <c r="M16" s="3"/>
    </row>
    <row r="17" ht="13" customHeight="1">
      <c r="A17" s="8">
        <v>0.5</v>
      </c>
      <c r="B17" s="9">
        <f>($B$9/$B$11)*EXP(-$B$10*A17)</f>
        <v>15.6568843802246</v>
      </c>
      <c r="C17" s="9">
        <f>IF($B$13=1,B17*(1-($B$12/100)*(RAND()+RAND()+RAND()+RAND()+RAND()+RAND()+RAND()+RAND()+RAND()+RAND()+RAND()+RAND()-6)),B17-$D$13*(RAND()+RAND()+RAND()+RAND()+RAND()+RAND()+RAND()+RAND()+RAND()+RAND()+RAND()+RAND()-6))</f>
        <v>15.98295303195882</v>
      </c>
      <c r="D17" s="9">
        <f>ABS(B17-C17)</f>
        <v>0.3260686517342215</v>
      </c>
      <c r="E17" s="8">
        <f>IF(C17&gt;0,LOG(C17),LOG(B17))</f>
        <v>1.203657023225809</v>
      </c>
      <c r="F17" s="8">
        <f>LOG(D17*D17)</f>
        <v>-0.9733819045853725</v>
      </c>
      <c r="G17" s="3"/>
      <c r="H17" s="3"/>
      <c r="I17" s="3"/>
      <c r="J17" s="3"/>
      <c r="K17" s="3"/>
      <c r="L17" s="3"/>
      <c r="M17" s="3"/>
    </row>
    <row r="18" ht="13" customHeight="1">
      <c r="A18" s="8">
        <v>0.75</v>
      </c>
      <c r="B18" s="9">
        <f>($B$9/$B$11)*EXP(-$B$10*A18)</f>
        <v>15.17517268966724</v>
      </c>
      <c r="C18" s="9">
        <f>IF($B$13=1,B18*(1-($B$12/100)*(RAND()+RAND()+RAND()+RAND()+RAND()+RAND()+RAND()+RAND()+RAND()+RAND()+RAND()+RAND()-6)),B18-$D$13*(RAND()+RAND()+RAND()+RAND()+RAND()+RAND()+RAND()+RAND()+RAND()+RAND()+RAND()+RAND()-6))</f>
        <v>15.66376052514066</v>
      </c>
      <c r="D18" s="9">
        <f>ABS(B18-C18)</f>
        <v>0.4885878354734245</v>
      </c>
      <c r="E18" s="8">
        <f>IF(C18&gt;0,LOG(C18),LOG(B18))</f>
        <v>1.194896034813699</v>
      </c>
      <c r="F18" s="8">
        <f>LOG(D18*D18)</f>
        <v>-0.6221146999913624</v>
      </c>
      <c r="G18" s="3"/>
      <c r="H18" s="3"/>
      <c r="I18" s="3"/>
      <c r="J18" s="3"/>
      <c r="K18" s="3"/>
      <c r="L18" s="3"/>
      <c r="M18" s="3"/>
    </row>
    <row r="19" ht="13" customHeight="1">
      <c r="A19" s="8">
        <v>1</v>
      </c>
      <c r="B19" s="9">
        <f>($B$9/$B$11)*EXP(-$B$10*A19)</f>
        <v>14.70828170974326</v>
      </c>
      <c r="C19" s="9">
        <f>IF($B$13=1,B19*(1-($B$12/100)*(RAND()+RAND()+RAND()+RAND()+RAND()+RAND()+RAND()+RAND()+RAND()+RAND()+RAND()+RAND()-6)),B19-$D$13*(RAND()+RAND()+RAND()+RAND()+RAND()+RAND()+RAND()+RAND()+RAND()+RAND()+RAND()+RAND()-6))</f>
        <v>15.95459342152356</v>
      </c>
      <c r="D19" s="9">
        <f>ABS(B19-C19)</f>
        <v>1.246311711780303</v>
      </c>
      <c r="E19" s="8">
        <f>IF(C19&gt;0,LOG(C19),LOG(B19))</f>
        <v>1.202885741338139</v>
      </c>
      <c r="F19" s="8">
        <f>LOG(D19*D19)</f>
        <v>0.1912533523439105</v>
      </c>
      <c r="G19" s="3"/>
      <c r="H19" s="3"/>
      <c r="I19" s="3"/>
      <c r="J19" s="3"/>
      <c r="K19" s="3"/>
      <c r="L19" s="3"/>
      <c r="M19" s="3"/>
    </row>
    <row r="20" ht="13" customHeight="1">
      <c r="A20" s="8">
        <v>1.25</v>
      </c>
      <c r="B20" s="9">
        <f>($B$9/$B$11)*EXP(-$B$10*A20)</f>
        <v>14.25575545512371</v>
      </c>
      <c r="C20" s="9">
        <f>IF($B$13=1,B20*(1-($B$12/100)*(RAND()+RAND()+RAND()+RAND()+RAND()+RAND()+RAND()+RAND()+RAND()+RAND()+RAND()+RAND()-6)),B20-$D$13*(RAND()+RAND()+RAND()+RAND()+RAND()+RAND()+RAND()+RAND()+RAND()+RAND()+RAND()+RAND()-6))</f>
        <v>13.28119466848465</v>
      </c>
      <c r="D20" s="9">
        <f>ABS(B20-C20)</f>
        <v>0.9745607866390618</v>
      </c>
      <c r="E20" s="8">
        <f>IF(C20&gt;0,LOG(C20),LOG(B20))</f>
        <v>1.123237142396054</v>
      </c>
      <c r="F20" s="8">
        <f>LOG(D20*D20)</f>
        <v>-0.02238213458354733</v>
      </c>
      <c r="G20" s="3"/>
      <c r="H20" s="3"/>
      <c r="I20" s="3"/>
      <c r="J20" s="3"/>
      <c r="K20" s="3"/>
      <c r="L20" s="3"/>
      <c r="M20" s="3"/>
    </row>
    <row r="21" ht="13" customHeight="1">
      <c r="A21" s="8">
        <v>1.5</v>
      </c>
      <c r="B21" s="9">
        <f>($B$9/$B$11)*EXP(-$B$10*A21)</f>
        <v>13.81715196967334</v>
      </c>
      <c r="C21" s="9">
        <f>IF($B$13=1,B21*(1-($B$12/100)*(RAND()+RAND()+RAND()+RAND()+RAND()+RAND()+RAND()+RAND()+RAND()+RAND()+RAND()+RAND()-6)),B21-$D$13*(RAND()+RAND()+RAND()+RAND()+RAND()+RAND()+RAND()+RAND()+RAND()+RAND()+RAND()+RAND()-6))</f>
        <v>13.30521257823799</v>
      </c>
      <c r="D21" s="9">
        <f>ABS(B21-C21)</f>
        <v>0.5119393914353498</v>
      </c>
      <c r="E21" s="8">
        <f>IF(C21&gt;0,LOG(C21),LOG(B21))</f>
        <v>1.124021817693737</v>
      </c>
      <c r="F21" s="8">
        <f>LOG(D21*D21)</f>
        <v>-0.5815629043110433</v>
      </c>
      <c r="G21" s="3"/>
      <c r="H21" s="3"/>
      <c r="I21" s="3"/>
      <c r="J21" s="3"/>
      <c r="K21" s="3"/>
      <c r="L21" s="3"/>
      <c r="M21" s="3"/>
    </row>
    <row r="22" ht="13" customHeight="1">
      <c r="A22" s="8">
        <v>1.75</v>
      </c>
      <c r="B22" s="9">
        <f>($B$9/$B$11)*EXP(-$B$10*A22)</f>
        <v>13.39204289481768</v>
      </c>
      <c r="C22" s="9">
        <f>IF($B$13=1,B22*(1-($B$12/100)*(RAND()+RAND()+RAND()+RAND()+RAND()+RAND()+RAND()+RAND()+RAND()+RAND()+RAND()+RAND()-6)),B22-$D$13*(RAND()+RAND()+RAND()+RAND()+RAND()+RAND()+RAND()+RAND()+RAND()+RAND()+RAND()+RAND()-6))</f>
        <v>13.09786468105125</v>
      </c>
      <c r="D22" s="9">
        <f>ABS(B22-C22)</f>
        <v>0.2941782137664326</v>
      </c>
      <c r="E22" s="8">
        <f>IF(C22&gt;0,LOG(C22),LOG(B22))</f>
        <v>1.117200499256906</v>
      </c>
      <c r="F22" s="8">
        <f>LOG(D22*D22)</f>
        <v>-1.062778986747677</v>
      </c>
      <c r="G22" s="3"/>
      <c r="H22" s="3"/>
      <c r="I22" s="3"/>
      <c r="J22" s="3"/>
      <c r="K22" s="3"/>
      <c r="L22" s="3"/>
      <c r="M22" s="3"/>
    </row>
    <row r="23" ht="13" customHeight="1">
      <c r="A23" s="8">
        <v>2</v>
      </c>
      <c r="B23" s="9">
        <f>($B$9/$B$11)*EXP(-$B$10*A23)</f>
        <v>12.98001305119008</v>
      </c>
      <c r="C23" s="9">
        <f>IF($B$13=1,B23*(1-($B$12/100)*(RAND()+RAND()+RAND()+RAND()+RAND()+RAND()+RAND()+RAND()+RAND()+RAND()+RAND()+RAND()-6)),B23-$D$13*(RAND()+RAND()+RAND()+RAND()+RAND()+RAND()+RAND()+RAND()+RAND()+RAND()+RAND()+RAND()-6))</f>
        <v>12.96356726171773</v>
      </c>
      <c r="D23" s="9">
        <f>ABS(B23-C23)</f>
        <v>0.01644578947235154</v>
      </c>
      <c r="E23" s="8">
        <f>IF(C23&gt;0,LOG(C23),LOG(B23))</f>
        <v>1.112724525369674</v>
      </c>
      <c r="F23" s="8">
        <f>LOG(D23*D23)</f>
        <v>-3.567890547159094</v>
      </c>
      <c r="G23" s="3"/>
      <c r="H23" s="3"/>
      <c r="I23" s="3"/>
      <c r="J23" s="3"/>
      <c r="K23" s="3"/>
      <c r="L23" s="3"/>
      <c r="M23" s="3"/>
    </row>
    <row r="24" ht="13" customHeight="1">
      <c r="A24" s="8">
        <v>2.25</v>
      </c>
      <c r="B24" s="9">
        <f>($B$9/$B$11)*EXP(-$B$10*A24)</f>
        <v>12.58066003315012</v>
      </c>
      <c r="C24" s="9">
        <f>IF($B$13=1,B24*(1-($B$12/100)*(RAND()+RAND()+RAND()+RAND()+RAND()+RAND()+RAND()+RAND()+RAND()+RAND()+RAND()+RAND()-6)),B24-$D$13*(RAND()+RAND()+RAND()+RAND()+RAND()+RAND()+RAND()+RAND()+RAND()+RAND()+RAND()+RAND()-6))</f>
        <v>12.60048895611719</v>
      </c>
      <c r="D24" s="9">
        <f>ABS(B24-C24)</f>
        <v>0.01982892296707206</v>
      </c>
      <c r="E24" s="8">
        <f>IF(C24&gt;0,LOG(C24),LOG(B24))</f>
        <v>1.100387398040059</v>
      </c>
      <c r="F24" s="8">
        <f>LOG(D24*D24)</f>
        <v>-3.405401748811825</v>
      </c>
      <c r="G24" s="3"/>
      <c r="H24" s="3"/>
      <c r="I24" s="3"/>
      <c r="J24" s="3"/>
      <c r="K24" s="3"/>
      <c r="L24" s="3"/>
      <c r="M24" s="3"/>
    </row>
    <row r="25" ht="13" customHeight="1">
      <c r="A25" s="8">
        <v>2.5</v>
      </c>
      <c r="B25" s="9">
        <f>($B$9/$B$11)*EXP(-$B$10*A25)</f>
        <v>12.19359381577736</v>
      </c>
      <c r="C25" s="9">
        <f>IF($B$13=1,B25*(1-($B$12/100)*(RAND()+RAND()+RAND()+RAND()+RAND()+RAND()+RAND()+RAND()+RAND()+RAND()+RAND()+RAND()-6)),B25-$D$13*(RAND()+RAND()+RAND()+RAND()+RAND()+RAND()+RAND()+RAND()+RAND()+RAND()+RAND()+RAND()-6))</f>
        <v>10.77983721115669</v>
      </c>
      <c r="D25" s="9">
        <f>ABS(B25-C25)</f>
        <v>1.413756604620669</v>
      </c>
      <c r="E25" s="8">
        <f>IF(C25&gt;0,LOG(C25),LOG(B25))</f>
        <v>1.032612202517679</v>
      </c>
      <c r="F25" s="8">
        <f>LOG(D25*D25)</f>
        <v>0.3007492936475528</v>
      </c>
      <c r="G25" s="3"/>
      <c r="H25" s="3"/>
      <c r="I25" s="3"/>
      <c r="J25" s="3"/>
      <c r="K25" s="3"/>
      <c r="L25" s="3"/>
      <c r="M25" s="3"/>
    </row>
    <row r="26" ht="13" customHeight="1">
      <c r="A26" s="8">
        <v>2.75</v>
      </c>
      <c r="B26" s="9">
        <f>($B$9/$B$11)*EXP(-$B$10*A26)</f>
        <v>11.81843637395664</v>
      </c>
      <c r="C26" s="9">
        <f>IF($B$13=1,B26*(1-($B$12/100)*(RAND()+RAND()+RAND()+RAND()+RAND()+RAND()+RAND()+RAND()+RAND()+RAND()+RAND()+RAND()-6)),B26-$D$13*(RAND()+RAND()+RAND()+RAND()+RAND()+RAND()+RAND()+RAND()+RAND()+RAND()+RAND()+RAND()-6))</f>
        <v>12.22686323760482</v>
      </c>
      <c r="D26" s="9">
        <f>ABS(B26-C26)</f>
        <v>0.4084268636481809</v>
      </c>
      <c r="E26" s="8">
        <f>IF(C26&gt;0,LOG(C26),LOG(B26))</f>
        <v>1.087315054474681</v>
      </c>
      <c r="F26" s="8">
        <f>LOG(D26*D26)</f>
        <v>-0.7777714011894534</v>
      </c>
      <c r="G26" s="3"/>
      <c r="H26" s="3"/>
      <c r="I26" s="3"/>
      <c r="J26" s="3"/>
      <c r="K26" s="3"/>
      <c r="L26" s="3"/>
      <c r="M26" s="3"/>
    </row>
    <row r="27" ht="13" customHeight="1">
      <c r="A27" s="8">
        <v>3</v>
      </c>
      <c r="B27" s="9">
        <f>($B$9/$B$11)*EXP(-$B$10*A27)</f>
        <v>11.45482131318287</v>
      </c>
      <c r="C27" s="9">
        <f>IF($B$13=1,B27*(1-($B$12/100)*(RAND()+RAND()+RAND()+RAND()+RAND()+RAND()+RAND()+RAND()+RAND()+RAND()+RAND()+RAND()-6)),B27-$D$13*(RAND()+RAND()+RAND()+RAND()+RAND()+RAND()+RAND()+RAND()+RAND()+RAND()+RAND()+RAND()-6))</f>
        <v>10.96906750333832</v>
      </c>
      <c r="D27" s="9">
        <f>ABS(B27-C27)</f>
        <v>0.4857538098445531</v>
      </c>
      <c r="E27" s="8">
        <f>IF(C27&gt;0,LOG(C27),LOG(B27))</f>
        <v>1.040169709127312</v>
      </c>
      <c r="F27" s="8">
        <f>LOG(D27*D27)</f>
        <v>-0.6271675689479596</v>
      </c>
      <c r="G27" s="3"/>
      <c r="H27" s="3"/>
      <c r="I27" s="3"/>
      <c r="J27" s="3"/>
      <c r="K27" s="3"/>
      <c r="L27" s="3"/>
      <c r="M27" s="3"/>
    </row>
    <row r="28" ht="13" customHeight="1">
      <c r="A28" s="8">
        <v>3.25</v>
      </c>
      <c r="B28" s="9">
        <f>($B$9/$B$11)*EXP(-$B$10*A28)</f>
        <v>11.1023935117248</v>
      </c>
      <c r="C28" s="9">
        <f>IF($B$13=1,B28*(1-($B$12/100)*(RAND()+RAND()+RAND()+RAND()+RAND()+RAND()+RAND()+RAND()+RAND()+RAND()+RAND()+RAND()-6)),B28-$D$13*(RAND()+RAND()+RAND()+RAND()+RAND()+RAND()+RAND()+RAND()+RAND()+RAND()+RAND()+RAND()-6))</f>
        <v>10.82070169658297</v>
      </c>
      <c r="D28" s="9">
        <f>ABS(B28-C28)</f>
        <v>0.2816918151418299</v>
      </c>
      <c r="E28" s="8">
        <f>IF(C28&gt;0,LOG(C28),LOG(B28))</f>
        <v>1.034255424640496</v>
      </c>
      <c r="F28" s="8">
        <f>LOG(D28*D28)</f>
        <v>-1.10045154344684</v>
      </c>
      <c r="G28" s="3"/>
      <c r="H28" s="3"/>
      <c r="I28" s="3"/>
      <c r="J28" s="3"/>
      <c r="K28" s="3"/>
      <c r="L28" s="3"/>
      <c r="M28" s="3"/>
    </row>
    <row r="29" ht="13" customHeight="1">
      <c r="A29" s="8">
        <v>3.5</v>
      </c>
      <c r="B29" s="9">
        <f>($B$9/$B$11)*EXP(-$B$10*A29)</f>
        <v>10.7608087737982</v>
      </c>
      <c r="C29" s="9">
        <f>IF($B$13=1,B29*(1-($B$12/100)*(RAND()+RAND()+RAND()+RAND()+RAND()+RAND()+RAND()+RAND()+RAND()+RAND()+RAND()+RAND()-6)),B29-$D$13*(RAND()+RAND()+RAND()+RAND()+RAND()+RAND()+RAND()+RAND()+RAND()+RAND()+RAND()+RAND()-6))</f>
        <v>10.03516192383738</v>
      </c>
      <c r="D29" s="9">
        <f>ABS(B29-C29)</f>
        <v>0.7256468499608264</v>
      </c>
      <c r="E29" s="8">
        <f>IF(C29&gt;0,LOG(C29),LOG(B29))</f>
        <v>1.001524384502797</v>
      </c>
      <c r="F29" s="8">
        <f>LOG(D29*D29)</f>
        <v>-0.2785493713484347</v>
      </c>
      <c r="G29" s="3"/>
      <c r="H29" s="3"/>
      <c r="I29" s="3"/>
      <c r="J29" s="3"/>
      <c r="K29" s="3"/>
      <c r="L29" s="3"/>
      <c r="M29" s="3"/>
    </row>
    <row r="30" ht="13" customHeight="1">
      <c r="A30" s="8">
        <v>3.75</v>
      </c>
      <c r="B30" s="9">
        <f>($B$9/$B$11)*EXP(-$B$10*A30)</f>
        <v>10.42973349340985</v>
      </c>
      <c r="C30" s="9">
        <f>IF($B$13=1,B30*(1-($B$12/100)*(RAND()+RAND()+RAND()+RAND()+RAND()+RAND()+RAND()+RAND()+RAND()+RAND()+RAND()+RAND()-6)),B30-$D$13*(RAND()+RAND()+RAND()+RAND()+RAND()+RAND()+RAND()+RAND()+RAND()+RAND()+RAND()+RAND()-6))</f>
        <v>10.02675195632475</v>
      </c>
      <c r="D30" s="9">
        <f>ABS(B30-C30)</f>
        <v>0.4029815370850987</v>
      </c>
      <c r="E30" s="8">
        <f>IF(C30&gt;0,LOG(C30),LOG(B30))</f>
        <v>1.001160271415733</v>
      </c>
      <c r="F30" s="8">
        <f>LOG(D30*D30)</f>
        <v>-0.789429701890198</v>
      </c>
      <c r="G30" s="3"/>
      <c r="H30" s="3"/>
      <c r="I30" s="3"/>
      <c r="J30" s="3"/>
      <c r="K30" s="3"/>
      <c r="L30" s="3"/>
      <c r="M30" s="3"/>
    </row>
    <row r="31" ht="13" customHeight="1">
      <c r="A31" s="8">
        <v>4</v>
      </c>
      <c r="B31" s="9">
        <f>($B$9/$B$11)*EXP(-$B$10*A31)</f>
        <v>10.10884432854389</v>
      </c>
      <c r="C31" s="9">
        <f>IF($B$13=1,B31*(1-($B$12/100)*(RAND()+RAND()+RAND()+RAND()+RAND()+RAND()+RAND()+RAND()+RAND()+RAND()+RAND()+RAND()-6)),B31-$D$13*(RAND()+RAND()+RAND()+RAND()+RAND()+RAND()+RAND()+RAND()+RAND()+RAND()+RAND()+RAND()-6))</f>
        <v>11.28975885784378</v>
      </c>
      <c r="D31" s="9">
        <f>ABS(B31-C31)</f>
        <v>1.180914529299894</v>
      </c>
      <c r="E31" s="8">
        <f>IF(C31&gt;0,LOG(C31),LOG(B31))</f>
        <v>1.052684665766753</v>
      </c>
      <c r="F31" s="8">
        <f>LOG(D31*D31)</f>
        <v>0.1444369318964965</v>
      </c>
      <c r="G31" s="3"/>
      <c r="H31" s="3"/>
      <c r="I31" s="3"/>
      <c r="J31" s="3"/>
      <c r="K31" s="3"/>
      <c r="L31" s="3"/>
      <c r="M31" s="3"/>
    </row>
    <row r="32" ht="13" customHeight="1">
      <c r="A32" s="8">
        <v>4.25</v>
      </c>
      <c r="B32" s="9">
        <f>($B$9/$B$11)*EXP(-$B$10*A32)</f>
        <v>9.797827885372442</v>
      </c>
      <c r="C32" s="9">
        <f>IF($B$13=1,B32*(1-($B$12/100)*(RAND()+RAND()+RAND()+RAND()+RAND()+RAND()+RAND()+RAND()+RAND()+RAND()+RAND()+RAND()-6)),B32-$D$13*(RAND()+RAND()+RAND()+RAND()+RAND()+RAND()+RAND()+RAND()+RAND()+RAND()+RAND()+RAND()-6))</f>
        <v>10.36162923863701</v>
      </c>
      <c r="D32" s="9">
        <f>ABS(B32-C32)</f>
        <v>0.5638013532645694</v>
      </c>
      <c r="E32" s="8">
        <f>IF(C32&gt;0,LOG(C32),LOG(B32))</f>
        <v>1.015428048239191</v>
      </c>
      <c r="F32" s="8">
        <f>LOG(D32*D32)</f>
        <v>-0.4977477720950986</v>
      </c>
      <c r="G32" s="3"/>
      <c r="H32" s="3"/>
      <c r="I32" s="3"/>
      <c r="J32" s="3"/>
      <c r="K32" s="3"/>
      <c r="L32" s="3"/>
      <c r="M32" s="3"/>
    </row>
    <row r="33" ht="13" customHeight="1">
      <c r="A33" s="8">
        <v>4.5</v>
      </c>
      <c r="B33" s="9">
        <f>($B$9/$B$11)*EXP(-$B$10*A33)</f>
        <v>9.496380412182051</v>
      </c>
      <c r="C33" s="9">
        <f>IF($B$13=1,B33*(1-($B$12/100)*(RAND()+RAND()+RAND()+RAND()+RAND()+RAND()+RAND()+RAND()+RAND()+RAND()+RAND()+RAND()-6)),B33-$D$13*(RAND()+RAND()+RAND()+RAND()+RAND()+RAND()+RAND()+RAND()+RAND()+RAND()+RAND()+RAND()-6))</f>
        <v>8.807635590549184</v>
      </c>
      <c r="D33" s="9">
        <f>ABS(B33-C33)</f>
        <v>0.6887448216328664</v>
      </c>
      <c r="E33" s="8">
        <f>IF(C33&gt;0,LOG(C33),LOG(B33))</f>
        <v>0.9448593377203297</v>
      </c>
      <c r="F33" s="8">
        <f>LOG(D33*D33)</f>
        <v>-0.3238833067913173</v>
      </c>
      <c r="G33" s="3"/>
      <c r="H33" s="3"/>
      <c r="I33" s="3"/>
      <c r="J33" s="3"/>
      <c r="K33" s="3"/>
      <c r="L33" s="3"/>
      <c r="M33" s="3"/>
    </row>
    <row r="34" ht="13" customHeight="1">
      <c r="A34" s="8">
        <v>4.75</v>
      </c>
      <c r="B34" s="9">
        <f>($B$9/$B$11)*EXP(-$B$10*A34)</f>
        <v>9.204207502717008</v>
      </c>
      <c r="C34" s="9">
        <f>IF($B$13=1,B34*(1-($B$12/100)*(RAND()+RAND()+RAND()+RAND()+RAND()+RAND()+RAND()+RAND()+RAND()+RAND()+RAND()+RAND()-6)),B34-$D$13*(RAND()+RAND()+RAND()+RAND()+RAND()+RAND()+RAND()+RAND()+RAND()+RAND()+RAND()+RAND()-6))</f>
        <v>8.509918254047149</v>
      </c>
      <c r="D34" s="9">
        <f>ABS(B34-C34)</f>
        <v>0.6942892486698593</v>
      </c>
      <c r="E34" s="8">
        <f>IF(C34&gt;0,LOG(C34),LOG(B34))</f>
        <v>0.9299253882882593</v>
      </c>
      <c r="F34" s="8">
        <f>LOG(D34*D34)</f>
        <v>-0.3169191198095364</v>
      </c>
      <c r="G34" s="3"/>
      <c r="H34" s="3"/>
      <c r="I34" s="3"/>
      <c r="J34" s="3"/>
      <c r="K34" s="3"/>
      <c r="L34" s="3"/>
      <c r="M34" s="3"/>
    </row>
    <row r="35" ht="13" customHeight="1">
      <c r="A35" s="8">
        <v>5</v>
      </c>
      <c r="B35" s="9">
        <f>($B$9/$B$11)*EXP(-$B$10*A35)</f>
        <v>8.921023808649839</v>
      </c>
      <c r="C35" s="9">
        <f>IF($B$13=1,B35*(1-($B$12/100)*(RAND()+RAND()+RAND()+RAND()+RAND()+RAND()+RAND()+RAND()+RAND()+RAND()+RAND()+RAND()-6)),B35-$D$13*(RAND()+RAND()+RAND()+RAND()+RAND()+RAND()+RAND()+RAND()+RAND()+RAND()+RAND()+RAND()-6))</f>
        <v>9.786927144728384</v>
      </c>
      <c r="D35" s="9">
        <f>ABS(B35-C35)</f>
        <v>0.8659033360785457</v>
      </c>
      <c r="E35" s="8">
        <f>IF(C35&gt;0,LOG(C35),LOG(B35))</f>
        <v>0.9906463553812628</v>
      </c>
      <c r="F35" s="8">
        <f>LOG(D35*D35)</f>
        <v>-0.1250611742812953</v>
      </c>
      <c r="G35" s="3"/>
      <c r="H35" s="3"/>
      <c r="I35" s="3"/>
      <c r="J35" s="3"/>
      <c r="K35" s="3"/>
      <c r="L35" s="3"/>
      <c r="M35" s="3"/>
    </row>
    <row r="36" ht="13" customHeight="1">
      <c r="A36" s="8">
        <v>5.25</v>
      </c>
      <c r="B36" s="9">
        <f>($B$9/$B$11)*EXP(-$B$10*A36)</f>
        <v>8.646552760898157</v>
      </c>
      <c r="C36" s="9">
        <f>IF($B$13=1,B36*(1-($B$12/100)*(RAND()+RAND()+RAND()+RAND()+RAND()+RAND()+RAND()+RAND()+RAND()+RAND()+RAND()+RAND()-6)),B36-$D$13*(RAND()+RAND()+RAND()+RAND()+RAND()+RAND()+RAND()+RAND()+RAND()+RAND()+RAND()+RAND()-6))</f>
        <v>8.915220922805652</v>
      </c>
      <c r="D36" s="9">
        <f>ABS(B36-C36)</f>
        <v>0.2686681619074953</v>
      </c>
      <c r="E36" s="8">
        <f>IF(C36&gt;0,LOG(C36),LOG(B36))</f>
        <v>0.9501321096388693</v>
      </c>
      <c r="F36" s="8">
        <f>LOG(D36*D36)</f>
        <v>-1.141567591786707</v>
      </c>
      <c r="G36" s="3"/>
      <c r="H36" s="3"/>
      <c r="I36" s="3"/>
      <c r="J36" s="3"/>
      <c r="K36" s="3"/>
      <c r="L36" s="3"/>
      <c r="M36" s="3"/>
    </row>
    <row r="37" ht="13" customHeight="1">
      <c r="A37" s="8">
        <v>5.5</v>
      </c>
      <c r="B37" s="9">
        <f>($B$9/$B$11)*EXP(-$B$10*A37)</f>
        <v>8.380526299515683</v>
      </c>
      <c r="C37" s="9">
        <f>IF($B$13=1,B37*(1-($B$12/100)*(RAND()+RAND()+RAND()+RAND()+RAND()+RAND()+RAND()+RAND()+RAND()+RAND()+RAND()+RAND()-6)),B37-$D$13*(RAND()+RAND()+RAND()+RAND()+RAND()+RAND()+RAND()+RAND()+RAND()+RAND()+RAND()+RAND()-6))</f>
        <v>8.159467260359747</v>
      </c>
      <c r="D37" s="9">
        <f>ABS(B37-C37)</f>
        <v>0.2210590391559357</v>
      </c>
      <c r="E37" s="8">
        <f>IF(C37&gt;0,LOG(C37),LOG(B37))</f>
        <v>0.9116618041657555</v>
      </c>
      <c r="F37" s="8">
        <f>LOG(D37*D37)</f>
        <v>-1.310983443983689</v>
      </c>
      <c r="G37" s="3"/>
      <c r="H37" s="3"/>
      <c r="I37" s="3"/>
      <c r="J37" s="3"/>
      <c r="K37" s="3"/>
      <c r="L37" s="3"/>
      <c r="M37" s="3"/>
    </row>
    <row r="38" ht="13" customHeight="1">
      <c r="A38" s="8">
        <v>5.75</v>
      </c>
      <c r="B38" s="9">
        <f>($B$9/$B$11)*EXP(-$B$10*A38)</f>
        <v>8.122684611893652</v>
      </c>
      <c r="C38" s="9">
        <f>IF($B$13=1,B38*(1-($B$12/100)*(RAND()+RAND()+RAND()+RAND()+RAND()+RAND()+RAND()+RAND()+RAND()+RAND()+RAND()+RAND()-6)),B38-$D$13*(RAND()+RAND()+RAND()+RAND()+RAND()+RAND()+RAND()+RAND()+RAND()+RAND()+RAND()+RAND()-6))</f>
        <v>8.25651201500248</v>
      </c>
      <c r="D38" s="9">
        <f>ABS(B38-C38)</f>
        <v>0.1338274031088282</v>
      </c>
      <c r="E38" s="8">
        <f>IF(C38&gt;0,LOG(C38),LOG(B38))</f>
        <v>0.9167966172282989</v>
      </c>
      <c r="F38" s="8">
        <f>LOG(D38*D38)</f>
        <v>-1.746909898690734</v>
      </c>
      <c r="G38" s="3"/>
      <c r="H38" s="3"/>
      <c r="I38" s="3"/>
      <c r="J38" s="3"/>
      <c r="K38" s="3"/>
      <c r="L38" s="3"/>
      <c r="M38" s="3"/>
    </row>
    <row r="39" ht="13" customHeight="1">
      <c r="A39" s="8">
        <v>6</v>
      </c>
      <c r="B39" s="9">
        <f>($B$9/$B$11)*EXP(-$B$10*A39)</f>
        <v>7.872775879016912</v>
      </c>
      <c r="C39" s="9">
        <f>IF($B$13=1,B39*(1-($B$12/100)*(RAND()+RAND()+RAND()+RAND()+RAND()+RAND()+RAND()+RAND()+RAND()+RAND()+RAND()+RAND()-6)),B39-$D$13*(RAND()+RAND()+RAND()+RAND()+RAND()+RAND()+RAND()+RAND()+RAND()+RAND()+RAND()+RAND()-6))</f>
        <v>8.27515786487298</v>
      </c>
      <c r="D39" s="9">
        <f>ABS(B39-C39)</f>
        <v>0.402381985856068</v>
      </c>
      <c r="E39" s="8">
        <f>IF(C39&gt;0,LOG(C39),LOG(B39))</f>
        <v>0.9177762875461565</v>
      </c>
      <c r="F39" s="8">
        <f>LOG(D39*D39)</f>
        <v>-0.7907229406876884</v>
      </c>
      <c r="G39" s="3"/>
      <c r="H39" s="3"/>
      <c r="I39" s="3"/>
      <c r="J39" s="3"/>
      <c r="K39" s="3"/>
      <c r="L39" s="3"/>
      <c r="M39" s="3"/>
    </row>
    <row r="40" ht="13" customHeight="1">
      <c r="A40" s="8">
        <v>6.25</v>
      </c>
      <c r="B40" s="9">
        <f>($B$9/$B$11)*EXP(-$B$10*A40)</f>
        <v>7.630556029526905</v>
      </c>
      <c r="C40" s="9">
        <f>IF($B$13=1,B40*(1-($B$12/100)*(RAND()+RAND()+RAND()+RAND()+RAND()+RAND()+RAND()+RAND()+RAND()+RAND()+RAND()+RAND()-6)),B40-$D$13*(RAND()+RAND()+RAND()+RAND()+RAND()+RAND()+RAND()+RAND()+RAND()+RAND()+RAND()+RAND()-6))</f>
        <v>7.967257026134266</v>
      </c>
      <c r="D40" s="9">
        <f>ABS(B40-C40)</f>
        <v>0.3367009966073615</v>
      </c>
      <c r="E40" s="8">
        <f>IF(C40&gt;0,LOG(C40),LOG(B40))</f>
        <v>0.9013088278636052</v>
      </c>
      <c r="F40" s="8">
        <f>LOG(D40*D40)</f>
        <v>-0.945511196267855</v>
      </c>
      <c r="G40" s="3"/>
      <c r="H40" s="3"/>
      <c r="I40" s="3"/>
      <c r="J40" s="3"/>
      <c r="K40" s="3"/>
      <c r="L40" s="3"/>
      <c r="M40" s="3"/>
    </row>
    <row r="41" ht="13" customHeight="1">
      <c r="A41" s="8">
        <v>6.5</v>
      </c>
      <c r="B41" s="9">
        <f>($B$9/$B$11)*EXP(-$B$10*A41)</f>
        <v>7.395788501351332</v>
      </c>
      <c r="C41" s="9">
        <f>IF($B$13=1,B41*(1-($B$12/100)*(RAND()+RAND()+RAND()+RAND()+RAND()+RAND()+RAND()+RAND()+RAND()+RAND()+RAND()+RAND()-6)),B41-$D$13*(RAND()+RAND()+RAND()+RAND()+RAND()+RAND()+RAND()+RAND()+RAND()+RAND()+RAND()+RAND()-6))</f>
        <v>8.234951223120332</v>
      </c>
      <c r="D41" s="9">
        <f>ABS(B41-C41)</f>
        <v>0.8391627217690001</v>
      </c>
      <c r="E41" s="8">
        <f>IF(C41&gt;0,LOG(C41),LOG(B41))</f>
        <v>0.9156610311205368</v>
      </c>
      <c r="F41" s="8">
        <f>LOG(D41*D41)</f>
        <v>-0.1523076342086259</v>
      </c>
      <c r="G41" s="3"/>
      <c r="H41" s="3"/>
      <c r="I41" s="3"/>
      <c r="J41" s="3"/>
      <c r="K41" s="3"/>
      <c r="L41" s="3"/>
      <c r="M41" s="3"/>
    </row>
    <row r="42" ht="13" customHeight="1">
      <c r="A42" s="8">
        <v>6.75</v>
      </c>
      <c r="B42" s="9">
        <f>($B$9/$B$11)*EXP(-$B$10*A42)</f>
        <v>7.168244010667705</v>
      </c>
      <c r="C42" s="9">
        <f>IF($B$13=1,B42*(1-($B$12/100)*(RAND()+RAND()+RAND()+RAND()+RAND()+RAND()+RAND()+RAND()+RAND()+RAND()+RAND()+RAND()-6)),B42-$D$13*(RAND()+RAND()+RAND()+RAND()+RAND()+RAND()+RAND()+RAND()+RAND()+RAND()+RAND()+RAND()-6))</f>
        <v>7.479097805686914</v>
      </c>
      <c r="D42" s="9">
        <f>ABS(B42-C42)</f>
        <v>0.3108537950192094</v>
      </c>
      <c r="E42" s="8">
        <f>IF(C42&gt;0,LOG(C42),LOG(B42))</f>
        <v>0.8738492126180591</v>
      </c>
      <c r="F42" s="8">
        <f>LOG(D42*D42)</f>
        <v>-1.0148876524685</v>
      </c>
      <c r="G42" s="3"/>
      <c r="H42" s="3"/>
      <c r="I42" s="3"/>
      <c r="J42" s="3"/>
      <c r="K42" s="3"/>
      <c r="L42" s="3"/>
      <c r="M42" s="3"/>
    </row>
    <row r="43" ht="13" customHeight="1">
      <c r="A43" s="8">
        <v>7</v>
      </c>
      <c r="B43" s="9">
        <f>($B$9/$B$11)*EXP(-$B$10*A43)</f>
        <v>6.947700327975141</v>
      </c>
      <c r="C43" s="9">
        <f>IF($B$13=1,B43*(1-($B$12/100)*(RAND()+RAND()+RAND()+RAND()+RAND()+RAND()+RAND()+RAND()+RAND()+RAND()+RAND()+RAND()-6)),B43-$D$13*(RAND()+RAND()+RAND()+RAND()+RAND()+RAND()+RAND()+RAND()+RAND()+RAND()+RAND()+RAND()-6))</f>
        <v>6.620130820584101</v>
      </c>
      <c r="D43" s="9">
        <f>ABS(B43-C43)</f>
        <v>0.3275695073910398</v>
      </c>
      <c r="E43" s="8">
        <f>IF(C43&gt;0,LOG(C43),LOG(B43))</f>
        <v>0.8208665716294934</v>
      </c>
      <c r="F43" s="8">
        <f>LOG(D43*D43)</f>
        <v>-0.9693930647887999</v>
      </c>
      <c r="G43" s="3"/>
      <c r="H43" s="3"/>
      <c r="I43" s="3"/>
      <c r="J43" s="3"/>
      <c r="K43" s="3"/>
      <c r="L43" s="3"/>
      <c r="M43" s="3"/>
    </row>
    <row r="44" ht="13" customHeight="1">
      <c r="A44" s="8">
        <v>7.25</v>
      </c>
      <c r="B44" s="9">
        <f>($B$9/$B$11)*EXP(-$B$10*A44)</f>
        <v>6.733942061055702</v>
      </c>
      <c r="C44" s="9">
        <f>IF($B$13=1,B44*(1-($B$12/100)*(RAND()+RAND()+RAND()+RAND()+RAND()+RAND()+RAND()+RAND()+RAND()+RAND()+RAND()+RAND()-6)),B44-$D$13*(RAND()+RAND()+RAND()+RAND()+RAND()+RAND()+RAND()+RAND()+RAND()+RAND()+RAND()+RAND()-6))</f>
        <v>6.928340899287585</v>
      </c>
      <c r="D44" s="9">
        <f>ABS(B44-C44)</f>
        <v>0.1943988382318835</v>
      </c>
      <c r="E44" s="8">
        <f>IF(C44&gt;0,LOG(C44),LOG(B44))</f>
        <v>0.8406292483853165</v>
      </c>
      <c r="F44" s="8">
        <f>LOG(D44*D44)</f>
        <v>-1.422612669673294</v>
      </c>
      <c r="G44" s="3"/>
      <c r="H44" s="3"/>
      <c r="I44" s="3"/>
      <c r="J44" s="3"/>
      <c r="K44" s="3"/>
      <c r="L44" s="3"/>
      <c r="M44" s="3"/>
    </row>
    <row r="45" ht="13" customHeight="1">
      <c r="A45" s="8">
        <v>7.5</v>
      </c>
      <c r="B45" s="9">
        <f>($B$9/$B$11)*EXP(-$B$10*A45)</f>
        <v>6.526760444613317</v>
      </c>
      <c r="C45" s="9">
        <f>IF($B$13=1,B45*(1-($B$12/100)*(RAND()+RAND()+RAND()+RAND()+RAND()+RAND()+RAND()+RAND()+RAND()+RAND()+RAND()+RAND()-6)),B45-$D$13*(RAND()+RAND()+RAND()+RAND()+RAND()+RAND()+RAND()+RAND()+RAND()+RAND()+RAND()+RAND()-6))</f>
        <v>6.751299575667016</v>
      </c>
      <c r="D45" s="9">
        <f>ABS(B45-C45)</f>
        <v>0.2245391310536986</v>
      </c>
      <c r="E45" s="8">
        <f>IF(C45&gt;0,LOG(C45),LOG(B45))</f>
        <v>0.8293873793815766</v>
      </c>
      <c r="F45" s="8">
        <f>LOG(D45*D45)</f>
        <v>-1.29741592473534</v>
      </c>
      <c r="G45" s="3"/>
      <c r="H45" s="3"/>
      <c r="I45" s="3"/>
      <c r="J45" s="3"/>
      <c r="K45" s="3"/>
      <c r="L45" s="3"/>
      <c r="M45" s="3"/>
    </row>
    <row r="46" ht="13" customHeight="1">
      <c r="A46" s="8">
        <v>7.75</v>
      </c>
      <c r="B46" s="9">
        <f>($B$9/$B$11)*EXP(-$B$10*A46)</f>
        <v>6.325953136384827</v>
      </c>
      <c r="C46" s="9">
        <f>IF($B$13=1,B46*(1-($B$12/100)*(RAND()+RAND()+RAND()+RAND()+RAND()+RAND()+RAND()+RAND()+RAND()+RAND()+RAND()+RAND()-6)),B46-$D$13*(RAND()+RAND()+RAND()+RAND()+RAND()+RAND()+RAND()+RAND()+RAND()+RAND()+RAND()+RAND()-6))</f>
        <v>6.23337806023492</v>
      </c>
      <c r="D46" s="9">
        <f>ABS(B46-C46)</f>
        <v>0.0925750761499069</v>
      </c>
      <c r="E46" s="8">
        <f>IF(C46&gt;0,LOG(C46),LOG(B46))</f>
        <v>0.7947234680591138</v>
      </c>
      <c r="F46" s="8">
        <f>LOG(D46*D46)</f>
        <v>-2.06701184407752</v>
      </c>
      <c r="G46" s="3"/>
      <c r="H46" s="3"/>
      <c r="I46" s="3"/>
      <c r="J46" s="3"/>
      <c r="K46" s="3"/>
      <c r="L46" s="3"/>
      <c r="M46" s="3"/>
    </row>
    <row r="47" ht="13" customHeight="1">
      <c r="A47" s="8">
        <v>8</v>
      </c>
      <c r="B47" s="9">
        <f>($B$9/$B$11)*EXP(-$B$10*A47)</f>
        <v>6.131324019524039</v>
      </c>
      <c r="C47" s="9">
        <f>IF($B$13=1,B47*(1-($B$12/100)*(RAND()+RAND()+RAND()+RAND()+RAND()+RAND()+RAND()+RAND()+RAND()+RAND()+RAND()+RAND()-6)),B47-$D$13*(RAND()+RAND()+RAND()+RAND()+RAND()+RAND()+RAND()+RAND()+RAND()+RAND()+RAND()+RAND()-6))</f>
        <v>5.768485892200845</v>
      </c>
      <c r="D47" s="9">
        <f>ABS(B47-C47)</f>
        <v>0.3628381273231946</v>
      </c>
      <c r="E47" s="8">
        <f>IF(C47&gt;0,LOG(C47),LOG(B47))</f>
        <v>0.7610618348275352</v>
      </c>
      <c r="F47" s="8">
        <f>LOG(D47*D47)</f>
        <v>-0.8805741663988947</v>
      </c>
      <c r="G47" s="3"/>
      <c r="H47" s="3"/>
      <c r="I47" s="3"/>
      <c r="J47" s="3"/>
      <c r="K47" s="3"/>
      <c r="L47" s="3"/>
      <c r="M47" s="3"/>
    </row>
    <row r="48" ht="13" customHeight="1">
      <c r="A48" s="8">
        <v>8.25</v>
      </c>
      <c r="B48" s="9">
        <f>($B$9/$B$11)*EXP(-$B$10*A48)</f>
        <v>5.942683011065784</v>
      </c>
      <c r="C48" s="9">
        <f>IF($B$13=1,B48*(1-($B$12/100)*(RAND()+RAND()+RAND()+RAND()+RAND()+RAND()+RAND()+RAND()+RAND()+RAND()+RAND()+RAND()-6)),B48-$D$13*(RAND()+RAND()+RAND()+RAND()+RAND()+RAND()+RAND()+RAND()+RAND()+RAND()+RAND()+RAND()-6))</f>
        <v>5.809484571686227</v>
      </c>
      <c r="D48" s="9">
        <f>ABS(B48-C48)</f>
        <v>0.1331984393795569</v>
      </c>
      <c r="E48" s="8">
        <f>IF(C48&gt;0,LOG(C48),LOG(B48))</f>
        <v>0.7641376026825361</v>
      </c>
      <c r="F48" s="8">
        <f>LOG(D48*D48)</f>
        <v>-1.751001727100464</v>
      </c>
      <c r="G48" s="3"/>
      <c r="H48" s="3"/>
      <c r="I48" s="3"/>
      <c r="J48" s="3"/>
      <c r="K48" s="3"/>
      <c r="L48" s="3"/>
      <c r="M48" s="3"/>
    </row>
    <row r="49" ht="13" customHeight="1">
      <c r="A49" s="8">
        <v>8.5</v>
      </c>
      <c r="B49" s="9">
        <f>($B$9/$B$11)*EXP(-$B$10*A49)</f>
        <v>5.759845876282909</v>
      </c>
      <c r="C49" s="9">
        <f>IF($B$13=1,B49*(1-($B$12/100)*(RAND()+RAND()+RAND()+RAND()+RAND()+RAND()+RAND()+RAND()+RAND()+RAND()+RAND()+RAND()-6)),B49-$D$13*(RAND()+RAND()+RAND()+RAND()+RAND()+RAND()+RAND()+RAND()+RAND()+RAND()+RAND()+RAND()-6))</f>
        <v>5.618830716855087</v>
      </c>
      <c r="D49" s="9">
        <f>ABS(B49-C49)</f>
        <v>0.1410151594278215</v>
      </c>
      <c r="E49" s="8">
        <f>IF(C49&gt;0,LOG(C49),LOG(B49))</f>
        <v>0.7496459479441285</v>
      </c>
      <c r="F49" s="8">
        <f>LOG(D49*D49)</f>
        <v>-1.701468394519587</v>
      </c>
      <c r="G49" s="3"/>
      <c r="H49" s="3"/>
      <c r="I49" s="3"/>
      <c r="J49" s="3"/>
      <c r="K49" s="3"/>
      <c r="L49" s="3"/>
      <c r="M49" s="3"/>
    </row>
    <row r="50" ht="13" customHeight="1">
      <c r="A50" s="8">
        <v>8.75</v>
      </c>
      <c r="B50" s="9">
        <f>($B$9/$B$11)*EXP(-$B$10*A50)</f>
        <v>5.582634048754916</v>
      </c>
      <c r="C50" s="9">
        <f>IF($B$13=1,B50*(1-($B$12/100)*(RAND()+RAND()+RAND()+RAND()+RAND()+RAND()+RAND()+RAND()+RAND()+RAND()+RAND()+RAND()-6)),B50-$D$13*(RAND()+RAND()+RAND()+RAND()+RAND()+RAND()+RAND()+RAND()+RAND()+RAND()+RAND()+RAND()-6))</f>
        <v>5.926469719157748</v>
      </c>
      <c r="D50" s="9">
        <f>ABS(B50-C50)</f>
        <v>0.3438356704028314</v>
      </c>
      <c r="E50" s="8">
        <f>IF(C50&gt;0,LOG(C50),LOG(B50))</f>
        <v>0.7727960697484673</v>
      </c>
      <c r="F50" s="8">
        <f>LOG(D50*D50)</f>
        <v>-0.9272981409551341</v>
      </c>
      <c r="G50" s="3"/>
      <c r="H50" s="3"/>
      <c r="I50" s="3"/>
      <c r="J50" s="3"/>
      <c r="K50" s="3"/>
      <c r="L50" s="3"/>
      <c r="M50" s="3"/>
    </row>
    <row r="51" ht="13" customHeight="1">
      <c r="A51" s="8">
        <v>9</v>
      </c>
      <c r="B51" s="9">
        <f>($B$9/$B$11)*EXP(-$B$10*A51)</f>
        <v>5.410874455972496</v>
      </c>
      <c r="C51" s="9">
        <f>IF($B$13=1,B51*(1-($B$12/100)*(RAND()+RAND()+RAND()+RAND()+RAND()+RAND()+RAND()+RAND()+RAND()+RAND()+RAND()+RAND()-6)),B51-$D$13*(RAND()+RAND()+RAND()+RAND()+RAND()+RAND()+RAND()+RAND()+RAND()+RAND()+RAND()+RAND()-6))</f>
        <v>5.466351004660568</v>
      </c>
      <c r="D51" s="9">
        <f>ABS(B51-C51)</f>
        <v>0.05547654868807239</v>
      </c>
      <c r="E51" s="8">
        <f>IF(C51&gt;0,LOG(C51),LOG(B51))</f>
        <v>0.7376975151160441</v>
      </c>
      <c r="F51" s="8">
        <f>LOG(D51*D51)</f>
        <v>-2.511781130249738</v>
      </c>
      <c r="G51" s="3"/>
      <c r="H51" s="3"/>
      <c r="I51" s="3"/>
      <c r="J51" s="3"/>
      <c r="K51" s="3"/>
      <c r="L51" s="3"/>
      <c r="M51" s="3"/>
    </row>
    <row r="52" ht="13" customHeight="1">
      <c r="A52" s="8">
        <v>9.25</v>
      </c>
      <c r="B52" s="9">
        <f>($B$9/$B$11)*EXP(-$B$10*A52)</f>
        <v>5.24439935030765</v>
      </c>
      <c r="C52" s="9">
        <f>IF($B$13=1,B52*(1-($B$12/100)*(RAND()+RAND()+RAND()+RAND()+RAND()+RAND()+RAND()+RAND()+RAND()+RAND()+RAND()+RAND()-6)),B52-$D$13*(RAND()+RAND()+RAND()+RAND()+RAND()+RAND()+RAND()+RAND()+RAND()+RAND()+RAND()+RAND()-6))</f>
        <v>4.670567928966794</v>
      </c>
      <c r="D52" s="9">
        <f>ABS(B52-C52)</f>
        <v>0.5738314213408557</v>
      </c>
      <c r="E52" s="8">
        <f>IF(C52&gt;0,LOG(C52),LOG(B52))</f>
        <v>0.6693696928615895</v>
      </c>
      <c r="F52" s="8">
        <f>LOG(D52*D52)</f>
        <v>-0.4824313494706297</v>
      </c>
      <c r="G52" s="3"/>
      <c r="H52" s="3"/>
      <c r="I52" s="3"/>
      <c r="J52" s="3"/>
      <c r="K52" s="3"/>
      <c r="L52" s="3"/>
      <c r="M52" s="3"/>
    </row>
    <row r="53" ht="13" customHeight="1">
      <c r="A53" s="8">
        <v>9.5</v>
      </c>
      <c r="B53" s="9">
        <f>($B$9/$B$11)*EXP(-$B$10*A53)</f>
        <v>5.083046145184322</v>
      </c>
      <c r="C53" s="9">
        <f>IF($B$13=1,B53*(1-($B$12/100)*(RAND()+RAND()+RAND()+RAND()+RAND()+RAND()+RAND()+RAND()+RAND()+RAND()+RAND()+RAND()-6)),B53-$D$13*(RAND()+RAND()+RAND()+RAND()+RAND()+RAND()+RAND()+RAND()+RAND()+RAND()+RAND()+RAND()-6))</f>
        <v>5.294384409928306</v>
      </c>
      <c r="D53" s="9">
        <f>ABS(B53-C53)</f>
        <v>0.2113382647439845</v>
      </c>
      <c r="E53" s="8">
        <f>IF(C53&gt;0,LOG(C53),LOG(B53))</f>
        <v>0.723815470975479</v>
      </c>
      <c r="F53" s="8">
        <f>LOG(D53*D53)</f>
        <v>-1.350043725605389</v>
      </c>
      <c r="G53" s="3"/>
      <c r="H53" s="3"/>
      <c r="I53" s="3"/>
      <c r="J53" s="3"/>
      <c r="K53" s="3"/>
      <c r="L53" s="3"/>
      <c r="M53" s="3"/>
    </row>
    <row r="54" ht="13" customHeight="1">
      <c r="A54" s="8">
        <v>9.75</v>
      </c>
      <c r="B54" s="9">
        <f>($B$9/$B$11)*EXP(-$B$10*A54)</f>
        <v>4.926657256289513</v>
      </c>
      <c r="C54" s="9">
        <f>IF($B$13=1,B54*(1-($B$12/100)*(RAND()+RAND()+RAND()+RAND()+RAND()+RAND()+RAND()+RAND()+RAND()+RAND()+RAND()+RAND()-6)),B54-$D$13*(RAND()+RAND()+RAND()+RAND()+RAND()+RAND()+RAND()+RAND()+RAND()+RAND()+RAND()+RAND()-6))</f>
        <v>5.114718982426303</v>
      </c>
      <c r="D54" s="9">
        <f>ABS(B54-C54)</f>
        <v>0.1880617261367901</v>
      </c>
      <c r="E54" s="8">
        <f>IF(C54&gt;0,LOG(C54),LOG(B54))</f>
        <v>0.7088217772985699</v>
      </c>
      <c r="F54" s="8">
        <f>LOG(D54*D54)</f>
        <v>-1.451399164018071</v>
      </c>
      <c r="G54" s="3"/>
      <c r="H54" s="3"/>
      <c r="I54" s="3"/>
      <c r="J54" s="3"/>
      <c r="K54" s="3"/>
      <c r="L54" s="3"/>
      <c r="M54" s="3"/>
    </row>
    <row r="55" ht="13" customHeight="1">
      <c r="A55" s="8">
        <v>10</v>
      </c>
      <c r="B55" s="9">
        <f>($B$9/$B$11)*EXP(-$B$10*A55)</f>
        <v>4.775079947669835</v>
      </c>
      <c r="C55" s="9">
        <f>IF($B$13=1,B55*(1-($B$12/100)*(RAND()+RAND()+RAND()+RAND()+RAND()+RAND()+RAND()+RAND()+RAND()+RAND()+RAND()+RAND()-6)),B55-$D$13*(RAND()+RAND()+RAND()+RAND()+RAND()+RAND()+RAND()+RAND()+RAND()+RAND()+RAND()+RAND()-6))</f>
        <v>4.499450405156989</v>
      </c>
      <c r="D55" s="9">
        <f>ABS(B55-C55)</f>
        <v>0.2756295425128457</v>
      </c>
      <c r="E55" s="8">
        <f>IF(C55&gt;0,LOG(C55),LOG(B55))</f>
        <v>0.6531594692010301</v>
      </c>
      <c r="F55" s="8">
        <f>LOG(D55*D55)</f>
        <v>-1.119348471477259</v>
      </c>
      <c r="G55" s="3"/>
      <c r="H55" s="3"/>
      <c r="I55" s="3"/>
      <c r="J55" s="3"/>
      <c r="K55" s="3"/>
      <c r="L55" s="3"/>
      <c r="M55" s="3"/>
    </row>
    <row r="56" ht="13" customHeight="1">
      <c r="A56" s="8">
        <v>10.25</v>
      </c>
      <c r="B56" s="9">
        <f>($B$9/$B$11)*EXP(-$B$10*A56)</f>
        <v>4.628166182563166</v>
      </c>
      <c r="C56" s="9">
        <f>IF($B$13=1,B56*(1-($B$12/100)*(RAND()+RAND()+RAND()+RAND()+RAND()+RAND()+RAND()+RAND()+RAND()+RAND()+RAND()+RAND()-6)),B56-$D$13*(RAND()+RAND()+RAND()+RAND()+RAND()+RAND()+RAND()+RAND()+RAND()+RAND()+RAND()+RAND()-6))</f>
        <v>4.202787888386531</v>
      </c>
      <c r="D56" s="9">
        <f>ABS(B56-C56)</f>
        <v>0.4253782941766344</v>
      </c>
      <c r="E56" s="8">
        <f>IF(C56&gt;0,LOG(C56),LOG(B56))</f>
        <v>0.6235374720354573</v>
      </c>
      <c r="F56" s="8">
        <f>LOG(D56*D56)</f>
        <v>-0.7424493493170631</v>
      </c>
      <c r="G56" s="3"/>
      <c r="H56" s="3"/>
      <c r="I56" s="3"/>
      <c r="J56" s="3"/>
      <c r="K56" s="3"/>
      <c r="L56" s="3"/>
      <c r="M56" s="3"/>
    </row>
    <row r="57" ht="13" customHeight="1">
      <c r="A57" s="8">
        <v>10.5</v>
      </c>
      <c r="B57" s="9">
        <f>($B$9/$B$11)*EXP(-$B$10*A57)</f>
        <v>4.485772478819731</v>
      </c>
      <c r="C57" s="9">
        <f>IF($B$13=1,B57*(1-($B$12/100)*(RAND()+RAND()+RAND()+RAND()+RAND()+RAND()+RAND()+RAND()+RAND()+RAND()+RAND()+RAND()-6)),B57-$D$13*(RAND()+RAND()+RAND()+RAND()+RAND()+RAND()+RAND()+RAND()+RAND()+RAND()+RAND()+RAND()-6))</f>
        <v>4.457352475113765</v>
      </c>
      <c r="D57" s="9">
        <f>ABS(B57-C57)</f>
        <v>0.02842000370596587</v>
      </c>
      <c r="E57" s="8">
        <f>IF(C57&gt;0,LOG(C57),LOG(B57))</f>
        <v>0.6490769782513691</v>
      </c>
      <c r="F57" s="8">
        <f>LOG(D57*D57)</f>
        <v>-3.09275173955317</v>
      </c>
      <c r="G57" s="3"/>
      <c r="H57" s="3"/>
      <c r="I57" s="3"/>
      <c r="J57" s="3"/>
      <c r="K57" s="3"/>
      <c r="L57" s="3"/>
      <c r="M57" s="3"/>
    </row>
    <row r="58" ht="13" customHeight="1">
      <c r="A58" s="8">
        <v>10.75</v>
      </c>
      <c r="B58" s="9">
        <f>($B$9/$B$11)*EXP(-$B$10*A58)</f>
        <v>4.347759768771416</v>
      </c>
      <c r="C58" s="9">
        <f>IF($B$13=1,B58*(1-($B$12/100)*(RAND()+RAND()+RAND()+RAND()+RAND()+RAND()+RAND()+RAND()+RAND()+RAND()+RAND()+RAND()-6)),B58-$D$13*(RAND()+RAND()+RAND()+RAND()+RAND()+RAND()+RAND()+RAND()+RAND()+RAND()+RAND()+RAND()-6))</f>
        <v>4.22799577399524</v>
      </c>
      <c r="D58" s="9">
        <f>ABS(B58-C58)</f>
        <v>0.1197639947761759</v>
      </c>
      <c r="E58" s="8">
        <f>IF(C58&gt;0,LOG(C58),LOG(B58))</f>
        <v>0.6261345445456381</v>
      </c>
      <c r="F58" s="8">
        <f>LOG(D58*D58)</f>
        <v>-1.843347452712856</v>
      </c>
      <c r="G58" s="3"/>
      <c r="H58" s="3"/>
      <c r="I58" s="3"/>
      <c r="J58" s="3"/>
      <c r="K58" s="3"/>
      <c r="L58" s="3"/>
      <c r="M58" s="3"/>
    </row>
    <row r="59" ht="13" customHeight="1">
      <c r="A59" s="8">
        <v>11</v>
      </c>
      <c r="B59" s="9">
        <f>($B$9/$B$11)*EXP(-$B$10*A59)</f>
        <v>4.213993263412442</v>
      </c>
      <c r="C59" s="9">
        <f>IF($B$13=1,B59*(1-($B$12/100)*(RAND()+RAND()+RAND()+RAND()+RAND()+RAND()+RAND()+RAND()+RAND()+RAND()+RAND()+RAND()-6)),B59-$D$13*(RAND()+RAND()+RAND()+RAND()+RAND()+RAND()+RAND()+RAND()+RAND()+RAND()+RAND()+RAND()-6))</f>
        <v>4.361466864815974</v>
      </c>
      <c r="D59" s="9">
        <f>ABS(B59-C59)</f>
        <v>0.1474736014035329</v>
      </c>
      <c r="E59" s="8">
        <f>IF(C59&gt;0,LOG(C59),LOG(B59))</f>
        <v>0.6396325773776523</v>
      </c>
      <c r="F59" s="8">
        <f>LOG(D59*D59)</f>
        <v>-1.662571427722047</v>
      </c>
      <c r="G59" s="3"/>
      <c r="H59" s="3"/>
      <c r="I59" s="3"/>
      <c r="J59" s="3"/>
      <c r="K59" s="3"/>
      <c r="L59" s="3"/>
      <c r="M59" s="3"/>
    </row>
    <row r="60" ht="13" customHeight="1">
      <c r="A60" s="8">
        <v>11.25</v>
      </c>
      <c r="B60" s="9">
        <f>($B$9/$B$11)*EXP(-$B$10*A60)</f>
        <v>4.084342320758766</v>
      </c>
      <c r="C60" s="9">
        <f>IF($B$13=1,B60*(1-($B$12/100)*(RAND()+RAND()+RAND()+RAND()+RAND()+RAND()+RAND()+RAND()+RAND()+RAND()+RAND()+RAND()-6)),B60-$D$13*(RAND()+RAND()+RAND()+RAND()+RAND()+RAND()+RAND()+RAND()+RAND()+RAND()+RAND()+RAND()-6))</f>
        <v>4.121134462784533</v>
      </c>
      <c r="D60" s="9">
        <f>ABS(B60-C60)</f>
        <v>0.0367921420257673</v>
      </c>
      <c r="E60" s="8">
        <f>IF(C60&gt;0,LOG(C60),LOG(B60))</f>
        <v>0.6150167847484818</v>
      </c>
      <c r="F60" s="8">
        <f>LOG(D60*D60)</f>
        <v>-2.868489853916962</v>
      </c>
      <c r="G60" s="3"/>
      <c r="H60" s="3"/>
      <c r="I60" s="3"/>
      <c r="J60" s="3"/>
      <c r="K60" s="3"/>
      <c r="L60" s="3"/>
      <c r="M60" s="3"/>
    </row>
    <row r="61" ht="13" customHeight="1">
      <c r="A61" s="8">
        <v>11.5</v>
      </c>
      <c r="B61" s="9">
        <f>($B$9/$B$11)*EXP(-$B$10*A61)</f>
        <v>3.958680318257636</v>
      </c>
      <c r="C61" s="9">
        <f>IF($B$13=1,B61*(1-($B$12/100)*(RAND()+RAND()+RAND()+RAND()+RAND()+RAND()+RAND()+RAND()+RAND()+RAND()+RAND()+RAND()-6)),B61-$D$13*(RAND()+RAND()+RAND()+RAND()+RAND()+RAND()+RAND()+RAND()+RAND()+RAND()+RAND()+RAND()-6))</f>
        <v>3.868198296360129</v>
      </c>
      <c r="D61" s="9">
        <f>ABS(B61-C61)</f>
        <v>0.09048202189750665</v>
      </c>
      <c r="E61" s="8">
        <f>IF(C61&gt;0,LOG(C61),LOG(B61))</f>
        <v>0.5875087293219201</v>
      </c>
      <c r="F61" s="8">
        <f>LOG(D61*D61)</f>
        <v>-2.086875406591393</v>
      </c>
      <c r="G61" s="3"/>
      <c r="H61" s="3"/>
      <c r="I61" s="3"/>
      <c r="J61" s="3"/>
      <c r="K61" s="3"/>
      <c r="L61" s="3"/>
      <c r="M61" s="3"/>
    </row>
    <row r="62" ht="13" customHeight="1">
      <c r="A62" s="8">
        <v>11.75</v>
      </c>
      <c r="B62" s="9">
        <f>($B$9/$B$11)*EXP(-$B$10*A62)</f>
        <v>3.836884529122691</v>
      </c>
      <c r="C62" s="9">
        <f>IF($B$13=1,B62*(1-($B$12/100)*(RAND()+RAND()+RAND()+RAND()+RAND()+RAND()+RAND()+RAND()+RAND()+RAND()+RAND()+RAND()-6)),B62-$D$13*(RAND()+RAND()+RAND()+RAND()+RAND()+RAND()+RAND()+RAND()+RAND()+RAND()+RAND()+RAND()-6))</f>
        <v>4.097266343744162</v>
      </c>
      <c r="D62" s="9">
        <f>ABS(B62-C62)</f>
        <v>0.2603818146214709</v>
      </c>
      <c r="E62" s="8">
        <f>IF(C62&gt;0,LOG(C62),LOG(B62))</f>
        <v>0.612494196283791</v>
      </c>
      <c r="F62" s="8">
        <f>LOG(D62*D62)</f>
        <v>-1.16877870138539</v>
      </c>
      <c r="G62" s="3"/>
      <c r="H62" s="3"/>
      <c r="I62" s="3"/>
      <c r="J62" s="3"/>
      <c r="K62" s="3"/>
      <c r="L62" s="3"/>
      <c r="M62" s="3"/>
    </row>
    <row r="63" ht="13" customHeight="1">
      <c r="A63" s="8">
        <v>12</v>
      </c>
      <c r="B63" s="9">
        <f>($B$9/$B$11)*EXP(-$B$10*A63)</f>
        <v>3.718836002473831</v>
      </c>
      <c r="C63" s="9">
        <f>IF($B$13=1,B63*(1-($B$12/100)*(RAND()+RAND()+RAND()+RAND()+RAND()+RAND()+RAND()+RAND()+RAND()+RAND()+RAND()+RAND()-6)),B63-$D$13*(RAND()+RAND()+RAND()+RAND()+RAND()+RAND()+RAND()+RAND()+RAND()+RAND()+RAND()+RAND()-6))</f>
        <v>3.874249196585327</v>
      </c>
      <c r="D63" s="9">
        <f>ABS(B63-C63)</f>
        <v>0.155413194111496</v>
      </c>
      <c r="E63" s="8">
        <f>IF(C63&gt;0,LOG(C63),LOG(B63))</f>
        <v>0.5881875516492941</v>
      </c>
      <c r="F63" s="8">
        <f>LOG(D63*D63)</f>
        <v>-1.617024227356257</v>
      </c>
      <c r="G63" s="3"/>
      <c r="H63" s="3"/>
      <c r="I63" s="3"/>
      <c r="J63" s="3"/>
      <c r="K63" s="3"/>
      <c r="L63" s="3"/>
      <c r="M63" s="3"/>
    </row>
    <row r="64" ht="13" customHeight="1">
      <c r="A64" s="8">
        <v>12.25</v>
      </c>
      <c r="B64" s="9">
        <f>($B$9/$B$11)*EXP(-$B$10*A64)</f>
        <v>3.604419447164789</v>
      </c>
      <c r="C64" s="9">
        <f>IF($B$13=1,B64*(1-($B$12/100)*(RAND()+RAND()+RAND()+RAND()+RAND()+RAND()+RAND()+RAND()+RAND()+RAND()+RAND()+RAND()-6)),B64-$D$13*(RAND()+RAND()+RAND()+RAND()+RAND()+RAND()+RAND()+RAND()+RAND()+RAND()+RAND()+RAND()-6))</f>
        <v>3.488783148654233</v>
      </c>
      <c r="D64" s="9">
        <f>ABS(B64-C64)</f>
        <v>0.1156362985105557</v>
      </c>
      <c r="E64" s="8">
        <f>IF(C64&gt;0,LOG(C64),LOG(B64))</f>
        <v>0.5426739759629641</v>
      </c>
      <c r="F64" s="8">
        <f>LOG(D64*D64)</f>
        <v>-1.873811636876655</v>
      </c>
      <c r="G64" s="3"/>
      <c r="H64" s="3"/>
      <c r="I64" s="3"/>
      <c r="J64" s="3"/>
      <c r="K64" s="3"/>
      <c r="L64" s="3"/>
      <c r="M64" s="3"/>
    </row>
    <row r="65" ht="13" customHeight="1">
      <c r="A65" s="8">
        <v>12.5</v>
      </c>
      <c r="B65" s="9">
        <f>($B$9/$B$11)*EXP(-$B$10*A65)</f>
        <v>3.493523119184964</v>
      </c>
      <c r="C65" s="9">
        <f>IF($B$13=1,B65*(1-($B$12/100)*(RAND()+RAND()+RAND()+RAND()+RAND()+RAND()+RAND()+RAND()+RAND()+RAND()+RAND()+RAND()-6)),B65-$D$13*(RAND()+RAND()+RAND()+RAND()+RAND()+RAND()+RAND()+RAND()+RAND()+RAND()+RAND()+RAND()-6))</f>
        <v>3.556217617457442</v>
      </c>
      <c r="D65" s="9">
        <f>ABS(B65-C65)</f>
        <v>0.06269449827247797</v>
      </c>
      <c r="E65" s="8">
        <f>IF(C65&gt;0,LOG(C65),LOG(B65))</f>
        <v>0.5509883291174034</v>
      </c>
      <c r="F65" s="8">
        <f>LOG(D65*D65)</f>
        <v>-2.40554113762851</v>
      </c>
      <c r="G65" s="3"/>
      <c r="H65" s="3"/>
      <c r="I65" s="3"/>
      <c r="J65" s="3"/>
      <c r="K65" s="3"/>
      <c r="L65" s="3"/>
      <c r="M65" s="3"/>
    </row>
    <row r="66" ht="13" customHeight="1">
      <c r="A66" s="8">
        <v>12.75</v>
      </c>
      <c r="B66" s="9">
        <f>($B$9/$B$11)*EXP(-$B$10*A66)</f>
        <v>3.386038712525529</v>
      </c>
      <c r="C66" s="9">
        <f>IF($B$13=1,B66*(1-($B$12/100)*(RAND()+RAND()+RAND()+RAND()+RAND()+RAND()+RAND()+RAND()+RAND()+RAND()+RAND()+RAND()-6)),B66-$D$13*(RAND()+RAND()+RAND()+RAND()+RAND()+RAND()+RAND()+RAND()+RAND()+RAND()+RAND()+RAND()-6))</f>
        <v>3.616835742653081</v>
      </c>
      <c r="D66" s="9">
        <f>ABS(B66-C66)</f>
        <v>0.2307970301275519</v>
      </c>
      <c r="E66" s="8">
        <f>IF(C66&gt;0,LOG(C66),LOG(B66))</f>
        <v>0.5583287858754693</v>
      </c>
      <c r="F66" s="8">
        <f>LOG(D66*D66)</f>
        <v>-1.27353956787416</v>
      </c>
      <c r="G66" s="3"/>
      <c r="H66" s="3"/>
      <c r="I66" s="3"/>
      <c r="J66" s="3"/>
      <c r="K66" s="3"/>
      <c r="L66" s="3"/>
      <c r="M66" s="3"/>
    </row>
    <row r="67" ht="13" customHeight="1">
      <c r="A67" s="8">
        <v>13</v>
      </c>
      <c r="B67" s="9">
        <f>($B$9/$B$11)*EXP(-$B$10*A67)</f>
        <v>3.281861253403235</v>
      </c>
      <c r="C67" s="9">
        <f>IF($B$13=1,B67*(1-($B$12/100)*(RAND()+RAND()+RAND()+RAND()+RAND()+RAND()+RAND()+RAND()+RAND()+RAND()+RAND()+RAND()-6)),B67-$D$13*(RAND()+RAND()+RAND()+RAND()+RAND()+RAND()+RAND()+RAND()+RAND()+RAND()+RAND()+RAND()-6))</f>
        <v>3.195651794124555</v>
      </c>
      <c r="D67" s="9">
        <f>ABS(B67-C67)</f>
        <v>0.08620945927867973</v>
      </c>
      <c r="E67" s="8">
        <f>IF(C67&gt;0,LOG(C67),LOG(B67))</f>
        <v>0.5045594514527073</v>
      </c>
      <c r="F67" s="8">
        <f>LOG(D67*D67)</f>
        <v>-2.128890157743959</v>
      </c>
      <c r="G67" s="3"/>
      <c r="H67" s="3"/>
      <c r="I67" s="3"/>
      <c r="J67" s="3"/>
      <c r="K67" s="3"/>
      <c r="L67" s="3"/>
      <c r="M67" s="3"/>
    </row>
    <row r="68" ht="13" customHeight="1">
      <c r="A68" s="8">
        <v>13.25</v>
      </c>
      <c r="B68" s="9">
        <f>($B$9/$B$11)*EXP(-$B$10*A68)</f>
        <v>3.180888997738605</v>
      </c>
      <c r="C68" s="9">
        <f>IF($B$13=1,B68*(1-($B$12/100)*(RAND()+RAND()+RAND()+RAND()+RAND()+RAND()+RAND()+RAND()+RAND()+RAND()+RAND()+RAND()-6)),B68-$D$13*(RAND()+RAND()+RAND()+RAND()+RAND()+RAND()+RAND()+RAND()+RAND()+RAND()+RAND()+RAND()-6))</f>
        <v>3.031174548546336</v>
      </c>
      <c r="D68" s="9">
        <f>ABS(B68-C68)</f>
        <v>0.1497144491922695</v>
      </c>
      <c r="E68" s="8">
        <f>IF(C68&gt;0,LOG(C68),LOG(B68))</f>
        <v>0.4816109457004653</v>
      </c>
      <c r="F68" s="8">
        <f>LOG(D68*D68)</f>
        <v>-1.649472566292578</v>
      </c>
      <c r="G68" s="3"/>
      <c r="H68" s="3"/>
      <c r="I68" s="3"/>
      <c r="J68" s="3"/>
      <c r="K68" s="3"/>
      <c r="L68" s="3"/>
      <c r="M68" s="3"/>
    </row>
    <row r="69" ht="13" customHeight="1">
      <c r="A69" s="8">
        <v>13.5</v>
      </c>
      <c r="B69" s="9">
        <f>($B$9/$B$11)*EXP(-$B$10*A69)</f>
        <v>3.083023331788405</v>
      </c>
      <c r="C69" s="9">
        <f>IF($B$13=1,B69*(1-($B$12/100)*(RAND()+RAND()+RAND()+RAND()+RAND()+RAND()+RAND()+RAND()+RAND()+RAND()+RAND()+RAND()-6)),B69-$D$13*(RAND()+RAND()+RAND()+RAND()+RAND()+RAND()+RAND()+RAND()+RAND()+RAND()+RAND()+RAND()-6))</f>
        <v>3.1972094447237</v>
      </c>
      <c r="D69" s="9">
        <f>ABS(B69-C69)</f>
        <v>0.114186112935295</v>
      </c>
      <c r="E69" s="8">
        <f>IF(C69&gt;0,LOG(C69),LOG(B69))</f>
        <v>0.5047710872283184</v>
      </c>
      <c r="F69" s="8">
        <f>LOG(D69*D69)</f>
        <v>-1.884773421642678</v>
      </c>
      <c r="G69" s="3"/>
      <c r="H69" s="3"/>
      <c r="I69" s="3"/>
      <c r="J69" s="3"/>
      <c r="K69" s="3"/>
      <c r="L69" s="3"/>
      <c r="M69" s="3"/>
    </row>
    <row r="70" ht="13" customHeight="1">
      <c r="A70" s="8">
        <v>13.75</v>
      </c>
      <c r="B70" s="9">
        <f>($B$9/$B$11)*EXP(-$B$10*A70)</f>
        <v>2.988168675835311</v>
      </c>
      <c r="C70" s="9">
        <f>IF($B$13=1,B70*(1-($B$12/100)*(RAND()+RAND()+RAND()+RAND()+RAND()+RAND()+RAND()+RAND()+RAND()+RAND()+RAND()+RAND()-6)),B70-$D$13*(RAND()+RAND()+RAND()+RAND()+RAND()+RAND()+RAND()+RAND()+RAND()+RAND()+RAND()+RAND()-6))</f>
        <v>2.950935650573201</v>
      </c>
      <c r="D70" s="9">
        <f>ABS(B70-C70)</f>
        <v>0.03723302526210981</v>
      </c>
      <c r="E70" s="8">
        <f>IF(C70&gt;0,LOG(C70),LOG(B70))</f>
        <v>0.4699597391828879</v>
      </c>
      <c r="F70" s="8">
        <f>LOG(D70*D70)</f>
        <v>-2.858143350004128</v>
      </c>
      <c r="G70" s="3"/>
      <c r="H70" s="3"/>
      <c r="I70" s="3"/>
      <c r="J70" s="3"/>
      <c r="K70" s="3"/>
      <c r="L70" s="3"/>
      <c r="M70" s="3"/>
    </row>
    <row r="71" ht="13" customHeight="1">
      <c r="A71" s="8">
        <v>14</v>
      </c>
      <c r="B71" s="9">
        <f>($B$9/$B$11)*EXP(-$B$10*A71)</f>
        <v>2.896232390840753</v>
      </c>
      <c r="C71" s="9">
        <f>IF($B$13=1,B71*(1-($B$12/100)*(RAND()+RAND()+RAND()+RAND()+RAND()+RAND()+RAND()+RAND()+RAND()+RAND()+RAND()+RAND()-6)),B71-$D$13*(RAND()+RAND()+RAND()+RAND()+RAND()+RAND()+RAND()+RAND()+RAND()+RAND()+RAND()+RAND()-6))</f>
        <v>3.020873129907358</v>
      </c>
      <c r="D71" s="9">
        <f>ABS(B71-C71)</f>
        <v>0.1246407390666056</v>
      </c>
      <c r="E71" s="8">
        <f>IF(C71&gt;0,LOG(C71),LOG(B71))</f>
        <v>0.4801324862338381</v>
      </c>
      <c r="F71" s="8">
        <f>LOG(D71*D71)</f>
        <v>-1.80867996896438</v>
      </c>
      <c r="G71" s="3"/>
      <c r="H71" s="3"/>
      <c r="I71" s="3"/>
      <c r="J71" s="3"/>
      <c r="K71" s="3"/>
      <c r="L71" s="3"/>
      <c r="M71" s="3"/>
    </row>
    <row r="72" ht="13" customHeight="1">
      <c r="A72" s="8">
        <v>14.25</v>
      </c>
      <c r="B72" s="9">
        <f>($B$9/$B$11)*EXP(-$B$10*A72)</f>
        <v>2.807124687969738</v>
      </c>
      <c r="C72" s="9">
        <f>IF($B$13=1,B72*(1-($B$12/100)*(RAND()+RAND()+RAND()+RAND()+RAND()+RAND()+RAND()+RAND()+RAND()+RAND()+RAND()+RAND()-6)),B72-$D$13*(RAND()+RAND()+RAND()+RAND()+RAND()+RAND()+RAND()+RAND()+RAND()+RAND()+RAND()+RAND()-6))</f>
        <v>2.990820787404715</v>
      </c>
      <c r="D72" s="9">
        <f>ABS(B72-C72)</f>
        <v>0.183696099434977</v>
      </c>
      <c r="E72" s="8">
        <f>IF(C72&gt;0,LOG(C72),LOG(B72))</f>
        <v>0.4757903905060673</v>
      </c>
      <c r="F72" s="8">
        <f>LOG(D72*D72)</f>
        <v>-1.471800130631177</v>
      </c>
      <c r="G72" s="3"/>
      <c r="H72" s="3"/>
      <c r="I72" s="3"/>
      <c r="J72" s="3"/>
      <c r="K72" s="3"/>
      <c r="L72" s="3"/>
      <c r="M72" s="3"/>
    </row>
    <row r="73" ht="13" customHeight="1">
      <c r="A73" s="8">
        <v>14.5</v>
      </c>
      <c r="B73" s="9">
        <f>($B$9/$B$11)*EXP(-$B$10*A73)</f>
        <v>2.720758540899307</v>
      </c>
      <c r="C73" s="9">
        <f>IF($B$13=1,B73*(1-($B$12/100)*(RAND()+RAND()+RAND()+RAND()+RAND()+RAND()+RAND()+RAND()+RAND()+RAND()+RAND()+RAND()-6)),B73-$D$13*(RAND()+RAND()+RAND()+RAND()+RAND()+RAND()+RAND()+RAND()+RAND()+RAND()+RAND()+RAND()-6))</f>
        <v>2.729355041347901</v>
      </c>
      <c r="D73" s="9">
        <f>ABS(B73-C73)</f>
        <v>0.008596500448593503</v>
      </c>
      <c r="E73" s="8">
        <f>IF(C73&gt;0,LOG(C73),LOG(B73))</f>
        <v>0.4360600334599047</v>
      </c>
      <c r="F73" s="8">
        <f>LOG(D73*D73)</f>
        <v>-4.131356619647325</v>
      </c>
      <c r="G73" s="3"/>
      <c r="H73" s="3"/>
      <c r="I73" s="3"/>
      <c r="J73" s="3"/>
      <c r="K73" s="3"/>
      <c r="L73" s="3"/>
      <c r="M73" s="3"/>
    </row>
    <row r="74" ht="13" customHeight="1">
      <c r="A74" s="8">
        <v>14.75</v>
      </c>
      <c r="B74" s="9">
        <f>($B$9/$B$11)*EXP(-$B$10*A74)</f>
        <v>2.637049600824974</v>
      </c>
      <c r="C74" s="9">
        <f>IF($B$13=1,B74*(1-($B$12/100)*(RAND()+RAND()+RAND()+RAND()+RAND()+RAND()+RAND()+RAND()+RAND()+RAND()+RAND()+RAND()-6)),B74-$D$13*(RAND()+RAND()+RAND()+RAND()+RAND()+RAND()+RAND()+RAND()+RAND()+RAND()+RAND()+RAND()-6))</f>
        <v>2.476975886877452</v>
      </c>
      <c r="D74" s="9">
        <f>ABS(B74-C74)</f>
        <v>0.1600737139475221</v>
      </c>
      <c r="E74" s="8">
        <f>IF(C74&gt;0,LOG(C74),LOG(B74))</f>
        <v>0.3939217787913126</v>
      </c>
      <c r="F74" s="8">
        <f>LOG(D74*D74)</f>
        <v>-1.591359957333227</v>
      </c>
      <c r="G74" s="3"/>
      <c r="H74" s="3"/>
      <c r="I74" s="3"/>
      <c r="J74" s="3"/>
      <c r="K74" s="3"/>
      <c r="L74" s="3"/>
      <c r="M74" s="3"/>
    </row>
    <row r="75" ht="13" customHeight="1">
      <c r="A75" s="8">
        <v>15</v>
      </c>
      <c r="B75" s="9">
        <f>($B$9/$B$11)*EXP(-$B$10*A75)</f>
        <v>2.555916114082141</v>
      </c>
      <c r="C75" s="9">
        <f>IF($B$13=1,B75*(1-($B$12/100)*(RAND()+RAND()+RAND()+RAND()+RAND()+RAND()+RAND()+RAND()+RAND()+RAND()+RAND()+RAND()-6)),B75-$D$13*(RAND()+RAND()+RAND()+RAND()+RAND()+RAND()+RAND()+RAND()+RAND()+RAND()+RAND()+RAND()-6))</f>
        <v>2.663515260619413</v>
      </c>
      <c r="D75" s="9">
        <f>ABS(B75-C75)</f>
        <v>0.1075991465372721</v>
      </c>
      <c r="E75" s="8">
        <f>IF(C75&gt;0,LOG(C75),LOG(B75))</f>
        <v>0.425455189419634</v>
      </c>
      <c r="F75" s="8">
        <f>LOG(D75*D75)</f>
        <v>-1.936382346848984</v>
      </c>
      <c r="G75" s="3"/>
      <c r="H75" s="3"/>
      <c r="I75" s="3"/>
      <c r="J75" s="3"/>
      <c r="K75" s="3"/>
      <c r="L75" s="3"/>
      <c r="M75" s="3"/>
    </row>
    <row r="76" ht="13" customHeight="1">
      <c r="A76" s="8">
        <v>15.25</v>
      </c>
      <c r="B76" s="9">
        <f>($B$9/$B$11)*EXP(-$B$10*A76)</f>
        <v>2.477278842302042</v>
      </c>
      <c r="C76" s="9">
        <f>IF($B$13=1,B76*(1-($B$12/100)*(RAND()+RAND()+RAND()+RAND()+RAND()+RAND()+RAND()+RAND()+RAND()+RAND()+RAND()+RAND()-6)),B76-$D$13*(RAND()+RAND()+RAND()+RAND()+RAND()+RAND()+RAND()+RAND()+RAND()+RAND()+RAND()+RAND()-6))</f>
        <v>2.437540538159918</v>
      </c>
      <c r="D76" s="9">
        <f>ABS(B76-C76)</f>
        <v>0.03973830414212376</v>
      </c>
      <c r="E76" s="8">
        <f>IF(C76&gt;0,LOG(C76),LOG(B76))</f>
        <v>0.3869518470793997</v>
      </c>
      <c r="F76" s="8">
        <f>LOG(D76*D76)</f>
        <v>-2.801581341258289</v>
      </c>
      <c r="G76" s="3"/>
      <c r="H76" s="3"/>
      <c r="I76" s="3"/>
      <c r="J76" s="3"/>
      <c r="K76" s="3"/>
      <c r="L76" s="3"/>
      <c r="M76" s="3"/>
    </row>
    <row r="77" ht="13" customHeight="1">
      <c r="A77" s="8">
        <v>15.5</v>
      </c>
      <c r="B77" s="9">
        <f>($B$9/$B$11)*EXP(-$B$10*A77)</f>
        <v>2.401060985024221</v>
      </c>
      <c r="C77" s="9">
        <f>IF($B$13=1,B77*(1-($B$12/100)*(RAND()+RAND()+RAND()+RAND()+RAND()+RAND()+RAND()+RAND()+RAND()+RAND()+RAND()+RAND()-6)),B77-$D$13*(RAND()+RAND()+RAND()+RAND()+RAND()+RAND()+RAND()+RAND()+RAND()+RAND()+RAND()+RAND()-6))</f>
        <v>2.349480321337372</v>
      </c>
      <c r="D77" s="9">
        <f>ABS(B77-C77)</f>
        <v>0.05158066368684988</v>
      </c>
      <c r="E77" s="8">
        <f>IF(C77&gt;0,LOG(C77),LOG(B77))</f>
        <v>0.3709718118316748</v>
      </c>
      <c r="F77" s="8">
        <f>LOG(D77*D77)</f>
        <v>-2.57502614821616</v>
      </c>
      <c r="G77" s="3"/>
      <c r="H77" s="3"/>
      <c r="I77" s="3"/>
      <c r="J77" s="3"/>
      <c r="K77" s="3"/>
      <c r="L77" s="3"/>
      <c r="M77" s="3"/>
    </row>
    <row r="78" ht="13" customHeight="1">
      <c r="A78" s="8">
        <v>15.75</v>
      </c>
      <c r="B78" s="9">
        <f>($B$9/$B$11)*EXP(-$B$10*A78)</f>
        <v>2.327188104689983</v>
      </c>
      <c r="C78" s="9">
        <f>IF($B$13=1,B78*(1-($B$12/100)*(RAND()+RAND()+RAND()+RAND()+RAND()+RAND()+RAND()+RAND()+RAND()+RAND()+RAND()+RAND()-6)),B78-$D$13*(RAND()+RAND()+RAND()+RAND()+RAND()+RAND()+RAND()+RAND()+RAND()+RAND()+RAND()+RAND()-6))</f>
        <v>2.464055565749466</v>
      </c>
      <c r="D78" s="9">
        <f>ABS(B78-C78)</f>
        <v>0.1368674610594831</v>
      </c>
      <c r="E78" s="8">
        <f>IF(C78&gt;0,LOG(C78),LOG(B78))</f>
        <v>0.3916504971718848</v>
      </c>
      <c r="F78" s="8">
        <f>LOG(D78*D78)</f>
        <v>-1.727399577975895</v>
      </c>
      <c r="G78" s="3"/>
      <c r="H78" s="3"/>
      <c r="I78" s="3"/>
      <c r="J78" s="3"/>
      <c r="K78" s="3"/>
      <c r="L78" s="3"/>
      <c r="M78" s="3"/>
    </row>
    <row r="79" ht="13" customHeight="1">
      <c r="A79" s="8">
        <v>16</v>
      </c>
      <c r="B79" s="9">
        <f>($B$9/$B$11)*EXP(-$B$10*A79)</f>
        <v>2.255588053943545</v>
      </c>
      <c r="C79" s="9">
        <f>IF($B$13=1,B79*(1-($B$12/100)*(RAND()+RAND()+RAND()+RAND()+RAND()+RAND()+RAND()+RAND()+RAND()+RAND()+RAND()+RAND()-6)),B79-$D$13*(RAND()+RAND()+RAND()+RAND()+RAND()+RAND()+RAND()+RAND()+RAND()+RAND()+RAND()+RAND()-6))</f>
        <v>2.236299114649932</v>
      </c>
      <c r="D79" s="9">
        <f>ABS(B79-C79)</f>
        <v>0.01928893929361353</v>
      </c>
      <c r="E79" s="8">
        <f>IF(C79&gt;0,LOG(C79),LOG(B79))</f>
        <v>0.3495298918592581</v>
      </c>
      <c r="F79" s="8">
        <f>LOG(D79*D79)</f>
        <v>-3.42938330744901</v>
      </c>
      <c r="G79" s="3"/>
      <c r="H79" s="3"/>
      <c r="I79" s="3"/>
      <c r="J79" s="3"/>
      <c r="K79" s="3"/>
      <c r="L79" s="3"/>
      <c r="M79" s="3"/>
    </row>
    <row r="80" ht="13" customHeight="1">
      <c r="A80" s="8">
        <v>16.25</v>
      </c>
      <c r="B80" s="9">
        <f>($B$9/$B$11)*EXP(-$B$10*A80)</f>
        <v>2.186190905169905</v>
      </c>
      <c r="C80" s="9">
        <f>IF($B$13=1,B80*(1-($B$12/100)*(RAND()+RAND()+RAND()+RAND()+RAND()+RAND()+RAND()+RAND()+RAND()+RAND()+RAND()+RAND()-6)),B80-$D$13*(RAND()+RAND()+RAND()+RAND()+RAND()+RAND()+RAND()+RAND()+RAND()+RAND()+RAND()+RAND()-6))</f>
        <v>2.354507479422874</v>
      </c>
      <c r="D80" s="9">
        <f>ABS(B80-C80)</f>
        <v>0.1683165742529695</v>
      </c>
      <c r="E80" s="8">
        <f>IF(C80&gt;0,LOG(C80),LOG(B80))</f>
        <v>0.3719000743781988</v>
      </c>
      <c r="F80" s="8">
        <f>LOG(D80*D80)</f>
        <v>-1.547746233262929</v>
      </c>
      <c r="G80" s="3"/>
      <c r="H80" s="3"/>
      <c r="I80" s="3"/>
      <c r="J80" s="3"/>
      <c r="K80" s="3"/>
      <c r="L80" s="3"/>
      <c r="M80" s="3"/>
    </row>
    <row r="81" ht="13" customHeight="1">
      <c r="A81" s="8">
        <v>16.5</v>
      </c>
      <c r="B81" s="9">
        <f>($B$9/$B$11)*EXP(-$B$10*A81)</f>
        <v>2.118928882200593</v>
      </c>
      <c r="C81" s="9">
        <f>IF($B$13=1,B81*(1-($B$12/100)*(RAND()+RAND()+RAND()+RAND()+RAND()+RAND()+RAND()+RAND()+RAND()+RAND()+RAND()+RAND()-6)),B81-$D$13*(RAND()+RAND()+RAND()+RAND()+RAND()+RAND()+RAND()+RAND()+RAND()+RAND()+RAND()+RAND()-6))</f>
        <v>2.206103403334553</v>
      </c>
      <c r="D81" s="9">
        <f>ABS(B81-C81)</f>
        <v>0.08717452113395963</v>
      </c>
      <c r="E81" s="8">
        <f>IF(C81&gt;0,LOG(C81),LOG(B81))</f>
        <v>0.3436258646069595</v>
      </c>
      <c r="F81" s="8">
        <f>LOG(D81*D81)</f>
        <v>-2.119220859213409</v>
      </c>
      <c r="G81" s="3"/>
      <c r="H81" s="3"/>
      <c r="I81" s="3"/>
      <c r="J81" s="3"/>
      <c r="K81" s="3"/>
      <c r="L81" s="3"/>
      <c r="M81" s="3"/>
    </row>
    <row r="82" ht="13" customHeight="1">
      <c r="A82" s="8">
        <v>16.75</v>
      </c>
      <c r="B82" s="9">
        <f>($B$9/$B$11)*EXP(-$B$10*A82)</f>
        <v>2.053736294120625</v>
      </c>
      <c r="C82" s="9">
        <f>IF($B$13=1,B82*(1-($B$12/100)*(RAND()+RAND()+RAND()+RAND()+RAND()+RAND()+RAND()+RAND()+RAND()+RAND()+RAND()+RAND()-6)),B82-$D$13*(RAND()+RAND()+RAND()+RAND()+RAND()+RAND()+RAND()+RAND()+RAND()+RAND()+RAND()+RAND()-6))</f>
        <v>2.030585838772331</v>
      </c>
      <c r="D82" s="9">
        <f>ABS(B82-C82)</f>
        <v>0.02315045534829396</v>
      </c>
      <c r="E82" s="8">
        <f>IF(C82&gt;0,LOG(C82),LOG(B82))</f>
        <v>0.3076213531056387</v>
      </c>
      <c r="F82" s="8">
        <f>LOG(D82*D82)</f>
        <v>-3.27088092477313</v>
      </c>
      <c r="G82" s="3"/>
      <c r="H82" s="3"/>
      <c r="I82" s="3"/>
      <c r="J82" s="3"/>
      <c r="K82" s="3"/>
      <c r="L82" s="3"/>
      <c r="M82" s="3"/>
    </row>
    <row r="83" ht="13" customHeight="1">
      <c r="A83" s="8">
        <v>17</v>
      </c>
      <c r="B83" s="9">
        <f>($B$9/$B$11)*EXP(-$B$10*A83)</f>
        <v>1.990549471111994</v>
      </c>
      <c r="C83" s="9">
        <f>IF($B$13=1,B83*(1-($B$12/100)*(RAND()+RAND()+RAND()+RAND()+RAND()+RAND()+RAND()+RAND()+RAND()+RAND()+RAND()+RAND()-6)),B83-$D$13*(RAND()+RAND()+RAND()+RAND()+RAND()+RAND()+RAND()+RAND()+RAND()+RAND()+RAND()+RAND()-6))</f>
        <v>2.125942918984221</v>
      </c>
      <c r="D83" s="9">
        <f>ABS(B83-C83)</f>
        <v>0.1353934478722276</v>
      </c>
      <c r="E83" s="8">
        <f>IF(C83&gt;0,LOG(C83),LOG(B83))</f>
        <v>0.3275515996496612</v>
      </c>
      <c r="F83" s="8">
        <f>LOG(D83*D83)</f>
        <v>-1.736804704119887</v>
      </c>
      <c r="G83" s="3"/>
      <c r="H83" s="3"/>
      <c r="I83" s="3"/>
      <c r="J83" s="3"/>
      <c r="K83" s="3"/>
      <c r="L83" s="3"/>
      <c r="M83" s="3"/>
    </row>
    <row r="84" ht="13" customHeight="1">
      <c r="A84" s="8">
        <v>17.25</v>
      </c>
      <c r="B84" s="9">
        <f>($B$9/$B$11)*EXP(-$B$10*A84)</f>
        <v>1.929306702271054</v>
      </c>
      <c r="C84" s="9">
        <f>IF($B$13=1,B84*(1-($B$12/100)*(RAND()+RAND()+RAND()+RAND()+RAND()+RAND()+RAND()+RAND()+RAND()+RAND()+RAND()+RAND()-6)),B84-$D$13*(RAND()+RAND()+RAND()+RAND()+RAND()+RAND()+RAND()+RAND()+RAND()+RAND()+RAND()+RAND()-6))</f>
        <v>2.077255542071622</v>
      </c>
      <c r="D84" s="9">
        <f>ABS(B84-C84)</f>
        <v>0.1479488398005686</v>
      </c>
      <c r="E84" s="8">
        <f>IF(C84&gt;0,LOG(C84),LOG(B84))</f>
        <v>0.3174899263304575</v>
      </c>
      <c r="F84" s="8">
        <f>LOG(D84*D84)</f>
        <v>-1.659776872364406</v>
      </c>
      <c r="G84" s="3"/>
      <c r="H84" s="3"/>
      <c r="I84" s="3"/>
      <c r="J84" s="3"/>
      <c r="K84" s="3"/>
      <c r="L84" s="3"/>
      <c r="M84" s="3"/>
    </row>
    <row r="85" ht="13" customHeight="1">
      <c r="A85" s="8">
        <v>17.5</v>
      </c>
      <c r="B85" s="9">
        <f>($B$9/$B$11)*EXP(-$B$10*A85)</f>
        <v>1.869948175339062</v>
      </c>
      <c r="C85" s="9">
        <f>IF($B$13=1,B85*(1-($B$12/100)*(RAND()+RAND()+RAND()+RAND()+RAND()+RAND()+RAND()+RAND()+RAND()+RAND()+RAND()+RAND()-6)),B85-$D$13*(RAND()+RAND()+RAND()+RAND()+RAND()+RAND()+RAND()+RAND()+RAND()+RAND()+RAND()+RAND()-6))</f>
        <v>1.766477010740773</v>
      </c>
      <c r="D85" s="9">
        <f>ABS(B85-C85)</f>
        <v>0.1034711645982895</v>
      </c>
      <c r="E85" s="8">
        <f>IF(C85&gt;0,LOG(C85),LOG(B85))</f>
        <v>0.2471079898187597</v>
      </c>
      <c r="F85" s="8">
        <f>LOG(D85*D85)</f>
        <v>-1.970361325547466</v>
      </c>
      <c r="G85" s="3"/>
      <c r="H85" s="3"/>
      <c r="I85" s="3"/>
      <c r="J85" s="3"/>
      <c r="K85" s="3"/>
      <c r="L85" s="3"/>
      <c r="M85" s="3"/>
    </row>
    <row r="86" ht="13" customHeight="1">
      <c r="A86" s="8">
        <v>17.75</v>
      </c>
      <c r="B86" s="9">
        <f>($B$9/$B$11)*EXP(-$B$10*A86)</f>
        <v>1.812415918287017</v>
      </c>
      <c r="C86" s="9">
        <f>IF($B$13=1,B86*(1-($B$12/100)*(RAND()+RAND()+RAND()+RAND()+RAND()+RAND()+RAND()+RAND()+RAND()+RAND()+RAND()+RAND()-6)),B86-$D$13*(RAND()+RAND()+RAND()+RAND()+RAND()+RAND()+RAND()+RAND()+RAND()+RAND()+RAND()+RAND()-6))</f>
        <v>1.688891555005962</v>
      </c>
      <c r="D86" s="9">
        <f>ABS(B86-C86)</f>
        <v>0.1235243632810554</v>
      </c>
      <c r="E86" s="8">
        <f>IF(C86&gt;0,LOG(C86),LOG(B86))</f>
        <v>0.2276017640917089</v>
      </c>
      <c r="F86" s="8">
        <f>LOG(D86*D86)</f>
        <v>-1.816494752096064</v>
      </c>
      <c r="G86" s="3"/>
      <c r="H86" s="3"/>
      <c r="I86" s="3"/>
      <c r="J86" s="3"/>
      <c r="K86" s="3"/>
      <c r="L86" s="3"/>
      <c r="M86" s="3"/>
    </row>
    <row r="87" ht="13" customHeight="1">
      <c r="A87" s="8">
        <v>18</v>
      </c>
      <c r="B87" s="9">
        <f>($B$9/$B$11)*EXP(-$B$10*A87)</f>
        <v>1.756653742697739</v>
      </c>
      <c r="C87" s="9">
        <f>IF($B$13=1,B87*(1-($B$12/100)*(RAND()+RAND()+RAND()+RAND()+RAND()+RAND()+RAND()+RAND()+RAND()+RAND()+RAND()+RAND()-6)),B87-$D$13*(RAND()+RAND()+RAND()+RAND()+RAND()+RAND()+RAND()+RAND()+RAND()+RAND()+RAND()+RAND()-6))</f>
        <v>1.792422305366919</v>
      </c>
      <c r="D87" s="9">
        <f>ABS(B87-C87)</f>
        <v>0.03576856266917994</v>
      </c>
      <c r="E87" s="8">
        <f>IF(C87&gt;0,LOG(C87),LOG(B87))</f>
        <v>0.2534403397475304</v>
      </c>
      <c r="F87" s="8">
        <f>LOG(D87*D87)</f>
        <v>-2.892997022547218</v>
      </c>
      <c r="G87" s="3"/>
      <c r="H87" s="3"/>
      <c r="I87" s="3"/>
      <c r="J87" s="3"/>
      <c r="K87" s="3"/>
      <c r="L87" s="3"/>
      <c r="M87" s="3"/>
    </row>
    <row r="88" ht="13" customHeight="1">
      <c r="A88" s="8">
        <v>18.25</v>
      </c>
      <c r="B88" s="9">
        <f>($B$9/$B$11)*EXP(-$B$10*A88)</f>
        <v>1.702607188889905</v>
      </c>
      <c r="C88" s="9">
        <f>IF($B$13=1,B88*(1-($B$12/100)*(RAND()+RAND()+RAND()+RAND()+RAND()+RAND()+RAND()+RAND()+RAND()+RAND()+RAND()+RAND()-6)),B88-$D$13*(RAND()+RAND()+RAND()+RAND()+RAND()+RAND()+RAND()+RAND()+RAND()+RAND()+RAND()+RAND()-6))</f>
        <v>1.764850239839791</v>
      </c>
      <c r="D88" s="9">
        <f>ABS(B88-C88)</f>
        <v>0.06224305094988591</v>
      </c>
      <c r="E88" s="8">
        <f>IF(C88&gt;0,LOG(C88),LOG(B88))</f>
        <v>0.2467078582957028</v>
      </c>
      <c r="F88" s="8">
        <f>LOG(D88*D88)</f>
        <v>-2.411818255615602</v>
      </c>
      <c r="G88" s="3"/>
      <c r="H88" s="3"/>
      <c r="I88" s="3"/>
      <c r="J88" s="3"/>
      <c r="K88" s="3"/>
      <c r="L88" s="3"/>
      <c r="M88" s="3"/>
    </row>
    <row r="89" ht="13" customHeight="1">
      <c r="A89" s="8">
        <v>18.5</v>
      </c>
      <c r="B89" s="9">
        <f>($B$9/$B$11)*EXP(-$B$10*A89)</f>
        <v>1.650223472730438</v>
      </c>
      <c r="C89" s="9">
        <f>IF($B$13=1,B89*(1-($B$12/100)*(RAND()+RAND()+RAND()+RAND()+RAND()+RAND()+RAND()+RAND()+RAND()+RAND()+RAND()+RAND()-6)),B89-$D$13*(RAND()+RAND()+RAND()+RAND()+RAND()+RAND()+RAND()+RAND()+RAND()+RAND()+RAND()+RAND()-6))</f>
        <v>1.561836020343549</v>
      </c>
      <c r="D89" s="9">
        <f>ABS(B89-C89)</f>
        <v>0.0883874523868895</v>
      </c>
      <c r="E89" s="8">
        <f>IF(C89&gt;0,LOG(C89),LOG(B89))</f>
        <v>0.1936354346639942</v>
      </c>
      <c r="F89" s="8">
        <f>LOG(D89*D89)</f>
        <v>-2.107218767392772</v>
      </c>
      <c r="G89" s="3"/>
      <c r="H89" s="3"/>
      <c r="I89" s="3"/>
      <c r="J89" s="3"/>
      <c r="K89" s="3"/>
      <c r="L89" s="3"/>
      <c r="M89" s="3"/>
    </row>
    <row r="90" ht="13" customHeight="1">
      <c r="A90" s="8">
        <v>18.75</v>
      </c>
      <c r="B90" s="9">
        <f>($B$9/$B$11)*EXP(-$B$10*A90)</f>
        <v>1.599451434083308</v>
      </c>
      <c r="C90" s="9">
        <f>IF($B$13=1,B90*(1-($B$12/100)*(RAND()+RAND()+RAND()+RAND()+RAND()+RAND()+RAND()+RAND()+RAND()+RAND()+RAND()+RAND()-6)),B90-$D$13*(RAND()+RAND()+RAND()+RAND()+RAND()+RAND()+RAND()+RAND()+RAND()+RAND()+RAND()+RAND()-6))</f>
        <v>1.59279768109758</v>
      </c>
      <c r="D90" s="9">
        <f>ABS(B90-C90)</f>
        <v>0.006653752985728012</v>
      </c>
      <c r="E90" s="8">
        <f>IF(C90&gt;0,LOG(C90),LOG(B90))</f>
        <v>0.2021606147445803</v>
      </c>
      <c r="F90" s="8">
        <f>LOG(D90*D90)</f>
        <v>-4.353866651877744</v>
      </c>
      <c r="G90" s="3"/>
      <c r="H90" s="3"/>
      <c r="I90" s="3"/>
      <c r="J90" s="3"/>
      <c r="K90" s="3"/>
      <c r="L90" s="3"/>
      <c r="M90" s="3"/>
    </row>
    <row r="91" ht="13" customHeight="1">
      <c r="A91" s="8">
        <v>19</v>
      </c>
      <c r="B91" s="9">
        <f>($B$9/$B$11)*EXP(-$B$10*A91)</f>
        <v>1.550241486844392</v>
      </c>
      <c r="C91" s="9">
        <f>IF($B$13=1,B91*(1-($B$12/100)*(RAND()+RAND()+RAND()+RAND()+RAND()+RAND()+RAND()+RAND()+RAND()+RAND()+RAND()+RAND()-6)),B91-$D$13*(RAND()+RAND()+RAND()+RAND()+RAND()+RAND()+RAND()+RAND()+RAND()+RAND()+RAND()+RAND()-6))</f>
        <v>1.586171072475089</v>
      </c>
      <c r="D91" s="9">
        <f>ABS(B91-C91)</f>
        <v>0.03592958563069759</v>
      </c>
      <c r="E91" s="8">
        <f>IF(C91&gt;0,LOG(C91),LOG(B91))</f>
        <v>0.2003500252421765</v>
      </c>
      <c r="F91" s="8">
        <f>LOG(D91*D91)</f>
        <v>-2.889095582809694</v>
      </c>
      <c r="G91" s="3"/>
      <c r="H91" s="3"/>
      <c r="I91" s="3"/>
      <c r="J91" s="3"/>
      <c r="K91" s="3"/>
      <c r="L91" s="3"/>
      <c r="M91" s="3"/>
    </row>
    <row r="92" ht="13" customHeight="1">
      <c r="A92" s="8">
        <v>19.25</v>
      </c>
      <c r="B92" s="9">
        <f>($B$9/$B$11)*EXP(-$B$10*A92)</f>
        <v>1.502545570513606</v>
      </c>
      <c r="C92" s="9">
        <f>IF($B$13=1,B92*(1-($B$12/100)*(RAND()+RAND()+RAND()+RAND()+RAND()+RAND()+RAND()+RAND()+RAND()+RAND()+RAND()+RAND()-6)),B92-$D$13*(RAND()+RAND()+RAND()+RAND()+RAND()+RAND()+RAND()+RAND()+RAND()+RAND()+RAND()+RAND()-6))</f>
        <v>1.499561500357373</v>
      </c>
      <c r="D92" s="9">
        <f>ABS(B92-C92)</f>
        <v>0.002984070156233587</v>
      </c>
      <c r="E92" s="8">
        <f>IF(C92&gt;0,LOG(C92),LOG(B92))</f>
        <v>0.1759642818448833</v>
      </c>
      <c r="F92" s="8">
        <f>LOG(D92*D92)</f>
        <v>-5.050381941415524</v>
      </c>
      <c r="G92" s="3"/>
      <c r="H92" s="3"/>
      <c r="I92" s="3"/>
      <c r="J92" s="3"/>
      <c r="K92" s="3"/>
      <c r="L92" s="3"/>
      <c r="M92" s="3"/>
    </row>
    <row r="93" ht="13" customHeight="1">
      <c r="A93" s="8">
        <v>19.5</v>
      </c>
      <c r="B93" s="9">
        <f>($B$9/$B$11)*EXP(-$B$10*A93)</f>
        <v>1.456317103257007</v>
      </c>
      <c r="C93" s="9">
        <f>IF($B$13=1,B93*(1-($B$12/100)*(RAND()+RAND()+RAND()+RAND()+RAND()+RAND()+RAND()+RAND()+RAND()+RAND()+RAND()+RAND()-6)),B93-$D$13*(RAND()+RAND()+RAND()+RAND()+RAND()+RAND()+RAND()+RAND()+RAND()+RAND()+RAND()+RAND()-6))</f>
        <v>1.474446499770988</v>
      </c>
      <c r="D93" s="9">
        <f>ABS(B93-C93)</f>
        <v>0.01812939651398149</v>
      </c>
      <c r="E93" s="8">
        <f>IF(C93&gt;0,LOG(C93),LOG(B93))</f>
        <v>0.1686290188167601</v>
      </c>
      <c r="F93" s="8">
        <f>LOG(D93*D93)</f>
        <v>-3.483233304661701</v>
      </c>
      <c r="G93" s="3"/>
      <c r="H93" s="3"/>
      <c r="I93" s="3"/>
      <c r="J93" s="3"/>
      <c r="K93" s="3"/>
      <c r="L93" s="3"/>
      <c r="M93" s="3"/>
    </row>
    <row r="94" ht="13" customHeight="1">
      <c r="A94" s="8">
        <v>19.75</v>
      </c>
      <c r="B94" s="9">
        <f>($B$9/$B$11)*EXP(-$B$10*A94)</f>
        <v>1.411510936413009</v>
      </c>
      <c r="C94" s="9">
        <f>IF($B$13=1,B94*(1-($B$12/100)*(RAND()+RAND()+RAND()+RAND()+RAND()+RAND()+RAND()+RAND()+RAND()+RAND()+RAND()+RAND()-6)),B94-$D$13*(RAND()+RAND()+RAND()+RAND()+RAND()+RAND()+RAND()+RAND()+RAND()+RAND()+RAND()+RAND()-6))</f>
        <v>1.404811140526007</v>
      </c>
      <c r="D94" s="9">
        <f>ABS(B94-C94)</f>
        <v>0.006699795887001203</v>
      </c>
      <c r="E94" s="8">
        <f>IF(C94&gt;0,LOG(C94),LOG(B94))</f>
        <v>0.1476179426464422</v>
      </c>
      <c r="F94" s="8">
        <f>LOG(D94*D94)</f>
        <v>-4.347876856239947</v>
      </c>
      <c r="G94" s="3"/>
      <c r="H94" s="3"/>
      <c r="I94" s="3"/>
      <c r="J94" s="3"/>
      <c r="K94" s="3"/>
      <c r="L94" s="3"/>
      <c r="M94" s="3"/>
    </row>
    <row r="95" ht="13" customHeight="1">
      <c r="A95" s="8">
        <v>20</v>
      </c>
      <c r="B95" s="9">
        <f>($B$9/$B$11)*EXP(-$B$10*A95)</f>
        <v>1.368083310398313</v>
      </c>
      <c r="C95" s="9">
        <f>IF($B$13=1,B95*(1-($B$12/100)*(RAND()+RAND()+RAND()+RAND()+RAND()+RAND()+RAND()+RAND()+RAND()+RAND()+RAND()+RAND()-6)),B95-$D$13*(RAND()+RAND()+RAND()+RAND()+RAND()+RAND()+RAND()+RAND()+RAND()+RAND()+RAND()+RAND()-6))</f>
        <v>1.483399470189482</v>
      </c>
      <c r="D95" s="9">
        <f>ABS(B95-C95)</f>
        <v>0.1153161597911689</v>
      </c>
      <c r="E95" s="8">
        <f>IF(C95&gt;0,LOG(C95),LOG(B95))</f>
        <v>0.1712581195633142</v>
      </c>
      <c r="F95" s="8">
        <f>LOG(D95*D95)</f>
        <v>-1.876219657459686</v>
      </c>
      <c r="G95" s="3"/>
      <c r="H95" s="3"/>
      <c r="I95" s="3"/>
      <c r="J95" s="3"/>
      <c r="K95" s="3"/>
      <c r="L95" s="3"/>
      <c r="M95" s="3"/>
    </row>
    <row r="96" ht="13" customHeight="1">
      <c r="A96" s="8">
        <v>20.25</v>
      </c>
      <c r="B96" s="9">
        <f>($B$9/$B$11)*EXP(-$B$10*A96)</f>
        <v>1.325991811970461</v>
      </c>
      <c r="C96" s="9">
        <f>IF($B$13=1,B96*(1-($B$12/100)*(RAND()+RAND()+RAND()+RAND()+RAND()+RAND()+RAND()+RAND()+RAND()+RAND()+RAND()+RAND()-6)),B96-$D$13*(RAND()+RAND()+RAND()+RAND()+RAND()+RAND()+RAND()+RAND()+RAND()+RAND()+RAND()+RAND()-6))</f>
        <v>1.427494657359768</v>
      </c>
      <c r="D96" s="9">
        <f>ABS(B96-C96)</f>
        <v>0.101502845389307</v>
      </c>
      <c r="E96" s="8">
        <f>IF(C96&gt;0,LOG(C96),LOG(B96))</f>
        <v>0.1545744915003631</v>
      </c>
      <c r="F96" s="8">
        <f>LOG(D96*D96)</f>
        <v>-1.987043566347758</v>
      </c>
      <c r="G96" s="3"/>
      <c r="H96" s="3"/>
      <c r="I96" s="3"/>
      <c r="J96" s="3"/>
      <c r="K96" s="3"/>
      <c r="L96" s="3"/>
      <c r="M96" s="3"/>
    </row>
    <row r="97" ht="13" customHeight="1">
      <c r="A97" s="8">
        <v>20.5</v>
      </c>
      <c r="B97" s="9">
        <f>($B$9/$B$11)*EXP(-$B$10*A97)</f>
        <v>1.285195332805279</v>
      </c>
      <c r="C97" s="9">
        <f>IF($B$13=1,B97*(1-($B$12/100)*(RAND()+RAND()+RAND()+RAND()+RAND()+RAND()+RAND()+RAND()+RAND()+RAND()+RAND()+RAND()-6)),B97-$D$13*(RAND()+RAND()+RAND()+RAND()+RAND()+RAND()+RAND()+RAND()+RAND()+RAND()+RAND()+RAND()-6))</f>
        <v>1.239243987769101</v>
      </c>
      <c r="D97" s="9">
        <f>ABS(B97-C97)</f>
        <v>0.04595134503617815</v>
      </c>
      <c r="E97" s="8">
        <f>IF(C97&gt;0,LOG(C97),LOG(B97))</f>
        <v>0.09315682058906072</v>
      </c>
      <c r="F97" s="8">
        <f>LOG(D97*D97)</f>
        <v>-2.675403543822731</v>
      </c>
      <c r="G97" s="3"/>
      <c r="H97" s="3"/>
      <c r="I97" s="3"/>
      <c r="J97" s="3"/>
      <c r="K97" s="3"/>
      <c r="L97" s="3"/>
      <c r="M97" s="3"/>
    </row>
    <row r="98" ht="13" customHeight="1">
      <c r="A98" s="8">
        <v>20.75</v>
      </c>
      <c r="B98" s="9">
        <f>($B$9/$B$11)*EXP(-$B$10*A98)</f>
        <v>1.245654029348762</v>
      </c>
      <c r="C98" s="9">
        <f>IF($B$13=1,B98*(1-($B$12/100)*(RAND()+RAND()+RAND()+RAND()+RAND()+RAND()+RAND()+RAND()+RAND()+RAND()+RAND()+RAND()-6)),B98-$D$13*(RAND()+RAND()+RAND()+RAND()+RAND()+RAND()+RAND()+RAND()+RAND()+RAND()+RAND()+RAND()-6))</f>
        <v>1.297249811241548</v>
      </c>
      <c r="D98" s="9">
        <f>ABS(B98-C98)</f>
        <v>0.0515957818927868</v>
      </c>
      <c r="E98" s="8">
        <f>IF(C98&gt;0,LOG(C98),LOG(B98))</f>
        <v>0.1130236161742419</v>
      </c>
      <c r="F98" s="8">
        <f>LOG(D98*D98)</f>
        <v>-2.574771603550475</v>
      </c>
      <c r="G98" s="3"/>
      <c r="H98" s="3"/>
      <c r="I98" s="3"/>
      <c r="J98" s="3"/>
      <c r="K98" s="3"/>
      <c r="L98" s="3"/>
      <c r="M98" s="3"/>
    </row>
    <row r="99" ht="13" customHeight="1">
      <c r="A99" s="8">
        <v>21</v>
      </c>
      <c r="B99" s="9">
        <f>($B$9/$B$11)*EXP(-$B$10*A99)</f>
        <v>1.207329283904191</v>
      </c>
      <c r="C99" s="9">
        <f>IF($B$13=1,B99*(1-($B$12/100)*(RAND()+RAND()+RAND()+RAND()+RAND()+RAND()+RAND()+RAND()+RAND()+RAND()+RAND()+RAND()-6)),B99-$D$13*(RAND()+RAND()+RAND()+RAND()+RAND()+RAND()+RAND()+RAND()+RAND()+RAND()+RAND()+RAND()-6))</f>
        <v>1.214947214129282</v>
      </c>
      <c r="D99" s="9">
        <f>ABS(B99-C99)</f>
        <v>0.007617930225090719</v>
      </c>
      <c r="E99" s="8">
        <f>IF(C99&gt;0,LOG(C99),LOG(B99))</f>
        <v>0.08455740953073296</v>
      </c>
      <c r="F99" s="8">
        <f>LOG(D99*D99)</f>
        <v>-4.236326018980718</v>
      </c>
      <c r="G99" s="3"/>
      <c r="H99" s="3"/>
      <c r="I99" s="3"/>
      <c r="J99" s="3"/>
      <c r="K99" s="3"/>
      <c r="L99" s="3"/>
      <c r="M99" s="3"/>
    </row>
    <row r="100" ht="13" customHeight="1">
      <c r="A100" s="8">
        <v>21.25</v>
      </c>
      <c r="B100" s="9">
        <f>($B$9/$B$11)*EXP(-$B$10*A100)</f>
        <v>1.170183666916467</v>
      </c>
      <c r="C100" s="9">
        <f>IF($B$13=1,B100*(1-($B$12/100)*(RAND()+RAND()+RAND()+RAND()+RAND()+RAND()+RAND()+RAND()+RAND()+RAND()+RAND()+RAND()-6)),B100-$D$13*(RAND()+RAND()+RAND()+RAND()+RAND()+RAND()+RAND()+RAND()+RAND()+RAND()+RAND()+RAND()-6))</f>
        <v>1.115544489998559</v>
      </c>
      <c r="D100" s="9">
        <f>ABS(B100-C100)</f>
        <v>0.05463917691790798</v>
      </c>
      <c r="E100" s="8">
        <f>IF(C100&gt;0,LOG(C100),LOG(B100))</f>
        <v>0.04748689544063209</v>
      </c>
      <c r="F100" s="8">
        <f>LOG(D100*D100)</f>
        <v>-2.524991702939397</v>
      </c>
      <c r="G100" s="3"/>
      <c r="H100" s="3"/>
      <c r="I100" s="3"/>
      <c r="J100" s="3"/>
      <c r="K100" s="3"/>
      <c r="L100" s="3"/>
      <c r="M100" s="3"/>
    </row>
    <row r="101" ht="13" customHeight="1">
      <c r="A101" s="8">
        <v>21.5</v>
      </c>
      <c r="B101" s="9">
        <f>($B$9/$B$11)*EXP(-$B$10*A101)</f>
        <v>1.134180900416837</v>
      </c>
      <c r="C101" s="9">
        <f>IF($B$13=1,B101*(1-($B$12/100)*(RAND()+RAND()+RAND()+RAND()+RAND()+RAND()+RAND()+RAND()+RAND()+RAND()+RAND()+RAND()-6)),B101-$D$13*(RAND()+RAND()+RAND()+RAND()+RAND()+RAND()+RAND()+RAND()+RAND()+RAND()+RAND()+RAND()-6))</f>
        <v>1.237652815366103</v>
      </c>
      <c r="D101" s="9">
        <f>ABS(B101-C101)</f>
        <v>0.1034719149492664</v>
      </c>
      <c r="E101" s="8">
        <f>IF(C101&gt;0,LOG(C101),LOG(B101))</f>
        <v>0.09259883408872356</v>
      </c>
      <c r="F101" s="8">
        <f>LOG(D101*D101)</f>
        <v>-1.970355026747053</v>
      </c>
      <c r="G101" s="3"/>
      <c r="H101" s="3"/>
      <c r="I101" s="3"/>
      <c r="J101" s="3"/>
      <c r="K101" s="3"/>
      <c r="L101" s="3"/>
      <c r="M101" s="3"/>
    </row>
    <row r="102" ht="13" customHeight="1">
      <c r="A102" s="8">
        <v>21.75</v>
      </c>
      <c r="B102" s="9">
        <f>($B$9/$B$11)*EXP(-$B$10*A102)</f>
        <v>1.099285822592303</v>
      </c>
      <c r="C102" s="9">
        <f>IF($B$13=1,B102*(1-($B$12/100)*(RAND()+RAND()+RAND()+RAND()+RAND()+RAND()+RAND()+RAND()+RAND()+RAND()+RAND()+RAND()-6)),B102-$D$13*(RAND()+RAND()+RAND()+RAND()+RAND()+RAND()+RAND()+RAND()+RAND()+RAND()+RAND()+RAND()-6))</f>
        <v>1.058770396769824</v>
      </c>
      <c r="D102" s="9">
        <f>ABS(B102-C102)</f>
        <v>0.04051542582247936</v>
      </c>
      <c r="E102" s="8">
        <f>IF(C102&gt;0,LOG(C102),LOG(B102))</f>
        <v>0.02480178992129717</v>
      </c>
      <c r="F102" s="8">
        <f>LOG(D102*D102)</f>
        <v>-2.784759184480972</v>
      </c>
      <c r="G102" s="3"/>
      <c r="H102" s="3"/>
      <c r="I102" s="3"/>
      <c r="J102" s="3"/>
      <c r="K102" s="3"/>
      <c r="L102" s="3"/>
      <c r="M102" s="3"/>
    </row>
    <row r="103" ht="13" customHeight="1">
      <c r="A103" s="8">
        <v>22</v>
      </c>
      <c r="B103" s="9">
        <f>($B$9/$B$11)*EXP(-$B$10*A103)</f>
        <v>1.065464353445126</v>
      </c>
      <c r="C103" s="9">
        <f>IF($B$13=1,B103*(1-($B$12/100)*(RAND()+RAND()+RAND()+RAND()+RAND()+RAND()+RAND()+RAND()+RAND()+RAND()+RAND()+RAND()-6)),B103-$D$13*(RAND()+RAND()+RAND()+RAND()+RAND()+RAND()+RAND()+RAND()+RAND()+RAND()+RAND()+RAND()-6))</f>
        <v>1.133369882769488</v>
      </c>
      <c r="D103" s="9">
        <f>ABS(B103-C103)</f>
        <v>0.06790552932436222</v>
      </c>
      <c r="E103" s="8">
        <f>IF(C103&gt;0,LOG(C103),LOG(B103))</f>
        <v>0.05437166787773326</v>
      </c>
      <c r="F103" s="8">
        <f>LOG(D103*D103)</f>
        <v>-2.336189722211035</v>
      </c>
      <c r="G103" s="3"/>
      <c r="H103" s="3"/>
      <c r="I103" s="3"/>
      <c r="J103" s="3"/>
      <c r="K103" s="3"/>
      <c r="L103" s="3"/>
      <c r="M103" s="3"/>
    </row>
    <row r="104" ht="13" customHeight="1">
      <c r="A104" s="8">
        <v>22.25</v>
      </c>
      <c r="B104" s="9">
        <f>($B$9/$B$11)*EXP(-$B$10*A104)</f>
        <v>1.032683461508866</v>
      </c>
      <c r="C104" s="9">
        <f>IF($B$13=1,B104*(1-($B$12/100)*(RAND()+RAND()+RAND()+RAND()+RAND()+RAND()+RAND()+RAND()+RAND()+RAND()+RAND()+RAND()-6)),B104-$D$13*(RAND()+RAND()+RAND()+RAND()+RAND()+RAND()+RAND()+RAND()+RAND()+RAND()+RAND()+RAND()-6))</f>
        <v>1.055883952061733</v>
      </c>
      <c r="D104" s="9">
        <f>ABS(B104-C104)</f>
        <v>0.02320049055286622</v>
      </c>
      <c r="E104" s="8">
        <f>IF(C104&gt;0,LOG(C104),LOG(B104))</f>
        <v>0.02361618926910183</v>
      </c>
      <c r="F104" s="8">
        <f>LOG(D104*D104)</f>
        <v>-3.269005664515567</v>
      </c>
      <c r="G104" s="3"/>
      <c r="H104" s="3"/>
      <c r="I104" s="3"/>
      <c r="J104" s="3"/>
      <c r="K104" s="3"/>
      <c r="L104" s="3"/>
      <c r="M104" s="3"/>
    </row>
    <row r="105" ht="13" customHeight="1">
      <c r="A105" s="8">
        <v>22.5</v>
      </c>
      <c r="B105" s="9">
        <f>($B$9/$B$11)*EXP(-$B$10*A105)</f>
        <v>1.000911131588466</v>
      </c>
      <c r="C105" s="9">
        <f>IF($B$13=1,B105*(1-($B$12/100)*(RAND()+RAND()+RAND()+RAND()+RAND()+RAND()+RAND()+RAND()+RAND()+RAND()+RAND()+RAND()-6)),B105-$D$13*(RAND()+RAND()+RAND()+RAND()+RAND()+RAND()+RAND()+RAND()+RAND()+RAND()+RAND()+RAND()-6))</f>
        <v>1.064190954495922</v>
      </c>
      <c r="D105" s="9">
        <f>ABS(B105-C105)</f>
        <v>0.06327982290745648</v>
      </c>
      <c r="E105" s="8">
        <f>IF(C105&gt;0,LOG(C105),LOG(B105))</f>
        <v>0.02701956314987399</v>
      </c>
      <c r="F105" s="8">
        <f>LOG(D105*D105)</f>
        <v>-2.397469489817917</v>
      </c>
      <c r="G105" s="3"/>
      <c r="H105" s="3"/>
      <c r="I105" s="3"/>
      <c r="J105" s="3"/>
      <c r="K105" s="3"/>
      <c r="L105" s="3"/>
      <c r="M105" s="3"/>
    </row>
    <row r="106" ht="13" customHeight="1">
      <c r="A106" s="8">
        <v>22.75</v>
      </c>
      <c r="B106" s="9">
        <f>($B$9/$B$11)*EXP(-$B$10*A106)</f>
        <v>0.9701163334928663</v>
      </c>
      <c r="C106" s="9">
        <f>IF($B$13=1,B106*(1-($B$12/100)*(RAND()+RAND()+RAND()+RAND()+RAND()+RAND()+RAND()+RAND()+RAND()+RAND()+RAND()+RAND()-6)),B106-$D$13*(RAND()+RAND()+RAND()+RAND()+RAND()+RAND()+RAND()+RAND()+RAND()+RAND()+RAND()+RAND()-6))</f>
        <v>0.9914956409529994</v>
      </c>
      <c r="D106" s="9">
        <f>ABS(B106-C106)</f>
        <v>0.02137930746013306</v>
      </c>
      <c r="E106" s="8">
        <f>IF(C106&gt;0,LOG(C106),LOG(B106))</f>
        <v>-0.003709190802319669</v>
      </c>
      <c r="F106" s="8">
        <f>LOG(D106*D106)</f>
        <v>-3.340012733999479</v>
      </c>
      <c r="G106" s="3"/>
      <c r="H106" s="3"/>
      <c r="I106" s="3"/>
      <c r="J106" s="3"/>
      <c r="K106" s="3"/>
      <c r="L106" s="3"/>
      <c r="M106" s="3"/>
    </row>
    <row r="107" ht="13" customHeight="1">
      <c r="A107" s="8">
        <v>23</v>
      </c>
      <c r="B107" s="9">
        <f>($B$9/$B$11)*EXP(-$B$10*A107)</f>
        <v>0.9402689917296225</v>
      </c>
      <c r="C107" s="9">
        <f>IF($B$13=1,B107*(1-($B$12/100)*(RAND()+RAND()+RAND()+RAND()+RAND()+RAND()+RAND()+RAND()+RAND()+RAND()+RAND()+RAND()-6)),B107-$D$13*(RAND()+RAND()+RAND()+RAND()+RAND()+RAND()+RAND()+RAND()+RAND()+RAND()+RAND()+RAND()-6))</f>
        <v>0.9433331742860211</v>
      </c>
      <c r="D107" s="9">
        <f>ABS(B107-C107)</f>
        <v>0.00306418255639862</v>
      </c>
      <c r="E107" s="8">
        <f>IF(C107&gt;0,LOG(C107),LOG(B107))</f>
        <v>-0.02533489241803213</v>
      </c>
      <c r="F107" s="8">
        <f>LOG(D107*D107)</f>
        <v>-5.027370728160616</v>
      </c>
      <c r="G107" s="3"/>
      <c r="H107" s="3"/>
      <c r="I107" s="3"/>
      <c r="J107" s="3"/>
      <c r="K107" s="3"/>
      <c r="L107" s="3"/>
      <c r="M107" s="3"/>
    </row>
    <row r="108" ht="13" customHeight="1">
      <c r="A108" s="8">
        <v>23.25</v>
      </c>
      <c r="B108" s="9">
        <f>($B$9/$B$11)*EXP(-$B$10*A108)</f>
        <v>0.9113399561319129</v>
      </c>
      <c r="C108" s="9">
        <f>IF($B$13=1,B108*(1-($B$12/100)*(RAND()+RAND()+RAND()+RAND()+RAND()+RAND()+RAND()+RAND()+RAND()+RAND()+RAND()+RAND()-6)),B108-$D$13*(RAND()+RAND()+RAND()+RAND()+RAND()+RAND()+RAND()+RAND()+RAND()+RAND()+RAND()+RAND()-6))</f>
        <v>0.9335345230171931</v>
      </c>
      <c r="D108" s="9">
        <f>ABS(B108-C108)</f>
        <v>0.02219456688528021</v>
      </c>
      <c r="E108" s="8">
        <f>IF(C108&gt;0,LOG(C108),LOG(B108))</f>
        <v>-0.02986961678439252</v>
      </c>
      <c r="F108" s="8">
        <f>LOG(D108*D108)</f>
        <v>-3.307506651145952</v>
      </c>
      <c r="G108" s="3"/>
      <c r="H108" s="3"/>
      <c r="I108" s="3"/>
      <c r="J108" s="3"/>
      <c r="K108" s="3"/>
      <c r="L108" s="3"/>
      <c r="M108" s="3"/>
    </row>
    <row r="109" ht="13" customHeight="1">
      <c r="A109" s="8">
        <v>23.5</v>
      </c>
      <c r="B109" s="9">
        <f>($B$9/$B$11)*EXP(-$B$10*A109)</f>
        <v>0.8833009733892634</v>
      </c>
      <c r="C109" s="9">
        <f>IF($B$13=1,B109*(1-($B$12/100)*(RAND()+RAND()+RAND()+RAND()+RAND()+RAND()+RAND()+RAND()+RAND()+RAND()+RAND()+RAND()-6)),B109-$D$13*(RAND()+RAND()+RAND()+RAND()+RAND()+RAND()+RAND()+RAND()+RAND()+RAND()+RAND()+RAND()-6))</f>
        <v>0.9876141391901954</v>
      </c>
      <c r="D109" s="9">
        <f>ABS(B109-C109)</f>
        <v>0.104313165800932</v>
      </c>
      <c r="E109" s="8">
        <f>IF(C109&gt;0,LOG(C109),LOG(B109))</f>
        <v>-0.005412701113207371</v>
      </c>
      <c r="F109" s="8">
        <f>LOG(D109*D109)</f>
        <v>-1.963321747982154</v>
      </c>
      <c r="G109" s="3"/>
      <c r="H109" s="3"/>
      <c r="I109" s="3"/>
      <c r="J109" s="3"/>
      <c r="K109" s="3"/>
      <c r="L109" s="3"/>
      <c r="M109" s="3"/>
    </row>
    <row r="110" ht="13" customHeight="1">
      <c r="A110" s="8">
        <v>23.75</v>
      </c>
      <c r="B110" s="9">
        <f>($B$9/$B$11)*EXP(-$B$10*A110)</f>
        <v>0.8561246594541789</v>
      </c>
      <c r="C110" s="9">
        <f>IF($B$13=1,B110*(1-($B$12/100)*(RAND()+RAND()+RAND()+RAND()+RAND()+RAND()+RAND()+RAND()+RAND()+RAND()+RAND()+RAND()-6)),B110-$D$13*(RAND()+RAND()+RAND()+RAND()+RAND()+RAND()+RAND()+RAND()+RAND()+RAND()+RAND()+RAND()-6))</f>
        <v>0.8502316474112218</v>
      </c>
      <c r="D110" s="9">
        <f>ABS(B110-C110)</f>
        <v>0.005893012042957113</v>
      </c>
      <c r="E110" s="8">
        <f>IF(C110&gt;0,LOG(C110),LOG(B110))</f>
        <v>-0.0704627337134488</v>
      </c>
      <c r="F110" s="8">
        <f>LOG(D110*D110)</f>
        <v>-4.459325342759819</v>
      </c>
      <c r="G110" s="3"/>
      <c r="H110" s="3"/>
      <c r="I110" s="3"/>
      <c r="J110" s="3"/>
      <c r="K110" s="3"/>
      <c r="L110" s="3"/>
      <c r="M110" s="3"/>
    </row>
    <row r="111" ht="13" customHeight="1">
      <c r="A111" s="8">
        <v>24</v>
      </c>
      <c r="B111" s="9">
        <f>($B$9/$B$11)*EXP(-$B$10*A111)</f>
        <v>0.8297844727977325</v>
      </c>
      <c r="C111" s="9">
        <f>IF($B$13=1,B111*(1-($B$12/100)*(RAND()+RAND()+RAND()+RAND()+RAND()+RAND()+RAND()+RAND()+RAND()+RAND()+RAND()+RAND()-6)),B111-$D$13*(RAND()+RAND()+RAND()+RAND()+RAND()+RAND()+RAND()+RAND()+RAND()+RAND()+RAND()+RAND()-6))</f>
        <v>0.8676014019690641</v>
      </c>
      <c r="D111" s="9">
        <f>ABS(B111-C111)</f>
        <v>0.03781692917133161</v>
      </c>
      <c r="E111" s="8">
        <f>IF(C111&gt;0,LOG(C111),LOG(B111))</f>
        <v>-0.06167975487483789</v>
      </c>
      <c r="F111" s="8">
        <f>LOG(D111*D111)</f>
        <v>-2.844627479701772</v>
      </c>
      <c r="G111" s="3"/>
      <c r="H111" s="3"/>
      <c r="I111" s="3"/>
      <c r="J111" s="3"/>
      <c r="K111" s="3"/>
      <c r="L111" s="3"/>
      <c r="M111" s="3"/>
    </row>
    <row r="112" ht="13" customHeight="1">
      <c r="A112" s="8">
        <v>24.25</v>
      </c>
      <c r="B112" s="9">
        <f>($B$9/$B$11)*EXP(-$B$10*A112)</f>
        <v>0.8042546884879942</v>
      </c>
      <c r="C112" s="9">
        <f>IF($B$13=1,B112*(1-($B$12/100)*(RAND()+RAND()+RAND()+RAND()+RAND()+RAND()+RAND()+RAND()+RAND()+RAND()+RAND()+RAND()-6)),B112-$D$13*(RAND()+RAND()+RAND()+RAND()+RAND()+RAND()+RAND()+RAND()+RAND()+RAND()+RAND()+RAND()-6))</f>
        <v>0.7546149394367176</v>
      </c>
      <c r="D112" s="9">
        <f>ABS(B112-C112)</f>
        <v>0.04963974905127655</v>
      </c>
      <c r="E112" s="8">
        <f>IF(C112&gt;0,LOG(C112),LOG(B112))</f>
        <v>-0.1222746011351494</v>
      </c>
      <c r="F112" s="8">
        <f>LOG(D112*D112)</f>
        <v>-2.608340845399046</v>
      </c>
      <c r="G112" s="3"/>
      <c r="H112" s="3"/>
      <c r="I112" s="3"/>
      <c r="J112" s="3"/>
      <c r="K112" s="3"/>
      <c r="L112" s="3"/>
      <c r="M112" s="3"/>
    </row>
    <row r="113" ht="13" customHeight="1">
      <c r="A113" s="8">
        <v>24.5</v>
      </c>
      <c r="B113" s="9">
        <f>($B$9/$B$11)*EXP(-$B$10*A113)</f>
        <v>0.779510373065983</v>
      </c>
      <c r="C113" s="9">
        <f>IF($B$13=1,B113*(1-($B$12/100)*(RAND()+RAND()+RAND()+RAND()+RAND()+RAND()+RAND()+RAND()+RAND()+RAND()+RAND()+RAND()-6)),B113-$D$13*(RAND()+RAND()+RAND()+RAND()+RAND()+RAND()+RAND()+RAND()+RAND()+RAND()+RAND()+RAND()-6))</f>
        <v>0.8373981517884979</v>
      </c>
      <c r="D113" s="9">
        <f>ABS(B113-C113)</f>
        <v>0.05788777872251483</v>
      </c>
      <c r="E113" s="8">
        <f>IF(C113&gt;0,LOG(C113),LOG(B113))</f>
        <v>-0.07706800196991676</v>
      </c>
      <c r="F113" s="8">
        <f>LOG(D113*D113)</f>
        <v>-2.4748262298373</v>
      </c>
      <c r="G113" s="3"/>
      <c r="H113" s="3"/>
      <c r="I113" s="3"/>
      <c r="J113" s="3"/>
      <c r="K113" s="3"/>
      <c r="L113" s="3"/>
      <c r="M113" s="3"/>
    </row>
    <row r="114" ht="13" customHeight="1">
      <c r="A114" s="8">
        <v>24.75</v>
      </c>
      <c r="B114" s="9">
        <f>($B$9/$B$11)*EXP(-$B$10*A114)</f>
        <v>0.7555273601946044</v>
      </c>
      <c r="C114" s="9">
        <f>IF($B$13=1,B114*(1-($B$12/100)*(RAND()+RAND()+RAND()+RAND()+RAND()+RAND()+RAND()+RAND()+RAND()+RAND()+RAND()+RAND()-6)),B114-$D$13*(RAND()+RAND()+RAND()+RAND()+RAND()+RAND()+RAND()+RAND()+RAND()+RAND()+RAND()+RAND()-6))</f>
        <v>0.7663533525007284</v>
      </c>
      <c r="D114" s="9">
        <f>ABS(B114-C114)</f>
        <v>0.01082599230612402</v>
      </c>
      <c r="E114" s="8">
        <f>IF(C114&gt;0,LOG(C114),LOG(B114))</f>
        <v>-0.1155709383868256</v>
      </c>
      <c r="F114" s="8">
        <f>LOG(D114*D114)</f>
        <v>-3.931064571783295</v>
      </c>
      <c r="G114" s="3"/>
      <c r="H114" s="3"/>
      <c r="I114" s="3"/>
      <c r="J114" s="3"/>
      <c r="K114" s="3"/>
      <c r="L114" s="3"/>
      <c r="M114" s="3"/>
    </row>
    <row r="115" ht="13" customHeight="1">
      <c r="A115" s="8">
        <v>25</v>
      </c>
      <c r="B115" s="9">
        <f>($B$9/$B$11)*EXP(-$B$10*A115)</f>
        <v>0.7322822270567904</v>
      </c>
      <c r="C115" s="9">
        <f>IF($B$13=1,B115*(1-($B$12/100)*(RAND()+RAND()+RAND()+RAND()+RAND()+RAND()+RAND()+RAND()+RAND()+RAND()+RAND()+RAND()-6)),B115-$D$13*(RAND()+RAND()+RAND()+RAND()+RAND()+RAND()+RAND()+RAND()+RAND()+RAND()+RAND()+RAND()-6))</f>
        <v>0.7275722169771297</v>
      </c>
      <c r="D115" s="9">
        <f>ABS(B115-C115)</f>
        <v>0.004710010079660654</v>
      </c>
      <c r="E115" s="8">
        <f>IF(C115&gt;0,LOG(C115),LOG(B115))</f>
        <v>-0.1381238932312811</v>
      </c>
      <c r="F115" s="8">
        <f>LOG(D115*D115)</f>
        <v>-4.653956326915745</v>
      </c>
      <c r="G115" s="3"/>
      <c r="H115" s="3"/>
      <c r="I115" s="3"/>
      <c r="J115" s="3"/>
      <c r="K115" s="3"/>
      <c r="L115" s="3"/>
      <c r="M115" s="3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  <legacyDrawing r:id="rId2"/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0.8333" defaultRowHeight="13" customHeight="1" outlineLevelRow="0" outlineLevelCol="0"/>
  <cols>
    <col min="1" max="1" width="10.8516" style="10" customWidth="1"/>
    <col min="2" max="2" width="10.8516" style="10" customWidth="1"/>
    <col min="3" max="3" width="10.8516" style="10" customWidth="1"/>
    <col min="4" max="4" width="10.8516" style="10" customWidth="1"/>
    <col min="5" max="5" width="10.8516" style="10" customWidth="1"/>
    <col min="6" max="256" width="10.8516" style="10" customWidth="1"/>
  </cols>
  <sheetData>
    <row r="1" ht="14.2" customHeight="1">
      <c r="A1" s="3"/>
      <c r="B1" s="3"/>
      <c r="C1" s="3"/>
      <c r="D1" s="3"/>
      <c r="E1" s="3"/>
    </row>
    <row r="2" ht="14.2" customHeight="1">
      <c r="A2" s="3"/>
      <c r="B2" s="3"/>
      <c r="C2" s="3"/>
      <c r="D2" s="3"/>
      <c r="E2" s="3"/>
    </row>
    <row r="3" ht="14.2" customHeight="1">
      <c r="A3" s="3"/>
      <c r="B3" s="3"/>
      <c r="C3" s="3"/>
      <c r="D3" s="3"/>
      <c r="E3" s="3"/>
    </row>
    <row r="4" ht="14.2" customHeight="1">
      <c r="A4" s="3"/>
      <c r="B4" s="3"/>
      <c r="C4" s="3"/>
      <c r="D4" s="3"/>
      <c r="E4" s="3"/>
    </row>
    <row r="5" ht="14.2" customHeight="1">
      <c r="A5" s="3"/>
      <c r="B5" s="3"/>
      <c r="C5" s="3"/>
      <c r="D5" s="3"/>
      <c r="E5" s="3"/>
    </row>
    <row r="6" ht="14.2" customHeight="1">
      <c r="A6" s="3"/>
      <c r="B6" s="3"/>
      <c r="C6" s="3"/>
      <c r="D6" s="3"/>
      <c r="E6" s="3"/>
    </row>
    <row r="7" ht="14.2" customHeight="1">
      <c r="A7" s="3"/>
      <c r="B7" s="3"/>
      <c r="C7" s="3"/>
      <c r="D7" s="3"/>
      <c r="E7" s="3"/>
    </row>
    <row r="8" ht="14.2" customHeight="1">
      <c r="A8" s="3"/>
      <c r="B8" s="3"/>
      <c r="C8" s="3"/>
      <c r="D8" s="3"/>
      <c r="E8" s="3"/>
    </row>
    <row r="9" ht="14.2" customHeight="1">
      <c r="A9" s="3"/>
      <c r="B9" s="3"/>
      <c r="C9" s="3"/>
      <c r="D9" s="3"/>
      <c r="E9" s="3"/>
    </row>
    <row r="10" ht="14.2" customHeight="1">
      <c r="A10" s="3"/>
      <c r="B10" s="3"/>
      <c r="C10" s="3"/>
      <c r="D10" s="3"/>
      <c r="E10" s="3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0.8333" defaultRowHeight="13" customHeight="1" outlineLevelRow="0" outlineLevelCol="0"/>
  <cols>
    <col min="1" max="1" width="10.8516" style="11" customWidth="1"/>
    <col min="2" max="2" width="10.8516" style="11" customWidth="1"/>
    <col min="3" max="3" width="10.8516" style="11" customWidth="1"/>
    <col min="4" max="4" width="10.8516" style="11" customWidth="1"/>
    <col min="5" max="5" width="10.8516" style="11" customWidth="1"/>
    <col min="6" max="256" width="10.8516" style="11" customWidth="1"/>
  </cols>
  <sheetData>
    <row r="1" ht="14.2" customHeight="1">
      <c r="A1" s="3"/>
      <c r="B1" s="3"/>
      <c r="C1" s="3"/>
      <c r="D1" s="3"/>
      <c r="E1" s="3"/>
    </row>
    <row r="2" ht="14.2" customHeight="1">
      <c r="A2" s="3"/>
      <c r="B2" s="3"/>
      <c r="C2" s="3"/>
      <c r="D2" s="3"/>
      <c r="E2" s="3"/>
    </row>
    <row r="3" ht="14.2" customHeight="1">
      <c r="A3" s="3"/>
      <c r="B3" s="3"/>
      <c r="C3" s="3"/>
      <c r="D3" s="3"/>
      <c r="E3" s="3"/>
    </row>
    <row r="4" ht="14.2" customHeight="1">
      <c r="A4" s="3"/>
      <c r="B4" s="3"/>
      <c r="C4" s="3"/>
      <c r="D4" s="3"/>
      <c r="E4" s="3"/>
    </row>
    <row r="5" ht="14.2" customHeight="1">
      <c r="A5" s="3"/>
      <c r="B5" s="3"/>
      <c r="C5" s="3"/>
      <c r="D5" s="3"/>
      <c r="E5" s="3"/>
    </row>
    <row r="6" ht="14.2" customHeight="1">
      <c r="A6" s="3"/>
      <c r="B6" s="3"/>
      <c r="C6" s="3"/>
      <c r="D6" s="3"/>
      <c r="E6" s="3"/>
    </row>
    <row r="7" ht="14.2" customHeight="1">
      <c r="A7" s="3"/>
      <c r="B7" s="3"/>
      <c r="C7" s="3"/>
      <c r="D7" s="3"/>
      <c r="E7" s="3"/>
    </row>
    <row r="8" ht="14.2" customHeight="1">
      <c r="A8" s="3"/>
      <c r="B8" s="3"/>
      <c r="C8" s="3"/>
      <c r="D8" s="3"/>
      <c r="E8" s="3"/>
    </row>
    <row r="9" ht="14.2" customHeight="1">
      <c r="A9" s="3"/>
      <c r="B9" s="3"/>
      <c r="C9" s="3"/>
      <c r="D9" s="3"/>
      <c r="E9" s="3"/>
    </row>
    <row r="10" ht="14.2" customHeight="1">
      <c r="A10" s="3"/>
      <c r="B10" s="3"/>
      <c r="C10" s="3"/>
      <c r="D10" s="3"/>
      <c r="E10" s="3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